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745" documentId="13_ncr:1_{F6CB121F-512D-4AA6-A0C1-0FB36C537598}" xr6:coauthVersionLast="47" xr6:coauthVersionMax="47" xr10:uidLastSave="{D86EE739-99F9-41B5-9259-0B17826D2CFD}"/>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1" l="1"/>
  <c r="J9" i="1"/>
  <c r="I9" i="1"/>
  <c r="G9" i="1"/>
  <c r="B9" i="1"/>
  <c r="L10" i="1"/>
  <c r="J10" i="1"/>
  <c r="I10" i="1"/>
  <c r="G10" i="1"/>
  <c r="B10" i="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<sst xmlns="http://schemas.openxmlformats.org/spreadsheetml/2006/main" count="178608" uniqueCount="39088">
  <si>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</si>
  <si>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</si>
  <si>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</si>
  <si>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</si>
  <si>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</si>
  <si>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</si>
  <si>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</si>
  <si>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</si>
  <si>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</si>
  <si>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</si>
  <si>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</si>
  <si>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</si>
  <si>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</si>
  <si>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</si>
  <si>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</si>
  <si>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</si>
  <si>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</si>
  <si>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</si>
  <si>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</si>
  <si>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</si>
  <si>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</si>
  <si>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</si>
  <si>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</si>
  <si>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</si>
  <si>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</si>
  <si>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</si>
  <si>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</si>
  <si>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</si>
  <si>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</si>
  <si>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</si>
  <si>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</si>
  <si>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</si>
  <si>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</si>
  <si>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</si>
  <si>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</si>
  <si>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</si>
  <si>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</si>
  <si>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</si>
  <si>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</si>
  <si>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</si>
  <si>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</si>
  <si>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</si>
  <si>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</si>
  <si>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</si>
  <si>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</si>
  <si>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</si>
  <si>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</si>
  <si>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</si>
  <si>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</si>
  <si>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</si>
  <si>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</si>
  <si>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</si>
  <si>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</si>
  <si>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</si>
  <si>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</si>
  <si>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</si>
  <si>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</si>
  <si>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</si>
  <si>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</si>
  <si>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</si>
  <si>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</si>
  <si>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</si>
  <si>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</si>
  <si>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</si>
  <si>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</si>
  <si>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</si>
  <si>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</si>
  <si>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</si>
  <si>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</si>
  <si>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</si>
  <si>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</si>
  <si>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</si>
  <si>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</si>
  <si>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</si>
  <si>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</si>
  <si>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</si>
  <si>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</si>
  <si>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</si>
  <si>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</si>
  <si>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</si>
  <si>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</si>
  <si>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</si>
  <si>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</si>
  <si>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</si>
  <si>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</si>
  <si>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</si>
  <si>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</si>
  <si>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</si>
  <si>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</si>
  <si>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</si>
  <si>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</si>
  <si>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</si>
  <si>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</si>
  <si>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</si>
  <si>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</si>
  <si>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</si>
  <si>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</si>
  <si>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</si>
  <si>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</si>
  <si>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</si>
  <si>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</si>
  <si>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</si>
  <si>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</si>
  <si>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</si>
  <si>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</si>
  <si>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</si>
  <si>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</si>
  <si>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</si>
  <si>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</si>
  <si>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</si>
  <si>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</si>
  <si>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</si>
  <si>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</si>
  <si>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</si>
  <si>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</si>
  <si>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</si>
  <si>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</si>
  <si>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</si>
  <si>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</si>
  <si>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</si>
  <si>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</si>
  <si>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</si>
  <si>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</si>
  <si>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</si>
  <si>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</si>
  <si>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</si>
  <si>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</si>
  <si>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</si>
  <si>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</si>
  <si>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</si>
  <si>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</si>
  <si>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</si>
  <si>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</si>
  <si>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</si>
  <si>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</si>
  <si>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</si>
  <si>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</si>
  <si>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</si>
  <si>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</si>
  <si>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</si>
  <si>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</si>
  <si>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</si>
  <si>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</si>
  <si>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</si>
  <si>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</si>
  <si>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</si>
  <si>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</si>
  <si>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</si>
  <si>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</si>
  <si>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</si>
  <si>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</si>
  <si>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</si>
  <si>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</si>
  <si>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</si>
  <si>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</si>
  <si>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</si>
  <si>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</si>
  <si>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</si>
  <si>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</si>
  <si>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</si>
  <si>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</si>
  <si>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</si>
  <si>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</si>
  <si>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</si>
  <si>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</si>
  <si>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</si>
  <si>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</si>
  <si>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</si>
  <si>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</si>
  <si>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</si>
  <si>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</si>
  <si>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</si>
  <si>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</si>
  <si>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</si>
  <si>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</si>
  <si>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</si>
  <si>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</si>
  <si>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</si>
  <si>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</si>
  <si>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</si>
  <si>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</si>
  <si>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</si>
  <si>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</si>
  <si>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</si>
  <si>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</si>
  <si>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</si>
  <si>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</si>
  <si>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</si>
  <si>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</si>
  <si>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</si>
  <si>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</si>
  <si>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</si>
  <si>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</si>
  <si>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</si>
  <si>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</si>
  <si>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</si>
  <si>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</si>
  <si>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</si>
  <si>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</si>
  <si>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</si>
  <si>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</si>
  <si>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</si>
  <si>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</si>
  <si>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</si>
  <si>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</si>
  <si>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</si>
  <si>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</si>
  <si>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</si>
  <si>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</si>
  <si>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</si>
  <si>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</si>
  <si>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</si>
  <si>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</si>
  <si>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</si>
  <si>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</si>
  <si>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</si>
  <si>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</si>
  <si>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</si>
  <si>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</si>
  <si>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</si>
  <si>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</si>
  <si>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</si>
  <si>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</si>
  <si>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</si>
  <si>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</si>
  <si>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</si>
  <si>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</si>
  <si>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</si>
  <si>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</si>
  <si>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</si>
  <si>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</si>
  <si>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</si>
  <si>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</si>
  <si>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</si>
  <si>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</si>
  <si>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</si>
  <si>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</si>
  <si>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</si>
  <si>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</si>
  <si>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</si>
  <si>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</si>
  <si>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</si>
  <si>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</si>
  <si>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</si>
  <si>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</si>
  <si>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</si>
  <si>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</si>
  <si>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</si>
  <si>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</si>
  <si>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</si>
  <si>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</si>
  <si>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</si>
  <si>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</si>
  <si>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</si>
  <si>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</si>
  <si>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</si>
  <si>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</si>
  <si>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</si>
  <si>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</si>
  <si>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</si>
  <si>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</si>
  <si>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</si>
  <si>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</si>
  <si>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</si>
  <si>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</si>
  <si>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</si>
  <si>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</si>
  <si>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</si>
  <si>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</si>
  <si>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</si>
  <si>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</si>
  <si>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</si>
  <si>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</si>
  <si>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</si>
  <si>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</si>
  <si>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</si>
  <si>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</si>
  <si>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</si>
  <si>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</si>
  <si>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</si>
  <si>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</si>
  <si>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</si>
  <si>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</si>
  <si>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</si>
  <si>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</si>
  <si>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</si>
  <si>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</si>
  <si>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</si>
  <si>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</si>
  <si>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</si>
  <si>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</si>
  <si>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</si>
  <si>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</si>
  <si>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</si>
  <si>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</si>
  <si>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</si>
  <si>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</si>
  <si>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</si>
  <si>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</si>
  <si>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</si>
  <si>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</si>
  <si>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</si>
  <si>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</si>
  <si>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</si>
  <si>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</si>
  <si>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</si>
  <si>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</si>
  <si>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</si>
  <si>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</si>
  <si>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</si>
  <si>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</si>
  <si>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</si>
  <si>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</si>
  <si>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</si>
  <si>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</si>
  <si>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</si>
  <si>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</si>
  <si>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</si>
  <si>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</si>
  <si>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</si>
  <si>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</si>
  <si>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</si>
  <si>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</si>
  <si>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</si>
  <si>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</si>
  <si>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</si>
  <si>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</si>
  <si>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</si>
  <si>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</si>
  <si>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</si>
  <si>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</si>
  <si>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</si>
  <si>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</si>
  <si>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</si>
  <si>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</si>
  <si>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</si>
  <si>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</si>
  <si>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</si>
  <si>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</si>
  <si>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</si>
  <si>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</si>
  <si>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</si>
  <si>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</si>
  <si>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</si>
  <si>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</si>
  <si>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</si>
  <si>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</si>
  <si>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</si>
  <si>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</si>
  <si>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</si>
  <si>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</si>
  <si>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</si>
  <si>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</si>
  <si>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</si>
  <si>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</si>
  <si>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</si>
  <si>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</si>
  <si>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</si>
  <si>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</si>
  <si>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</si>
  <si>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</si>
  <si>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</si>
  <si>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</si>
  <si>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</si>
  <si>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</si>
  <si>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</si>
  <si>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</si>
  <si>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</si>
  <si>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</si>
  <si>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</si>
  <si>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</si>
  <si>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</si>
  <si>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</si>
  <si>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</si>
  <si>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</si>
  <si>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</si>
  <si>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</si>
  <si>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</si>
  <si>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</si>
  <si>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</si>
  <si>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</si>
  <si>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</si>
  <si>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</si>
  <si>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</si>
  <si>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</si>
  <si>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</si>
  <si>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</si>
  <si>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</si>
  <si>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</si>
  <si>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</si>
  <si>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</si>
  <si>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</si>
  <si>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</si>
  <si>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</si>
  <si>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</si>
  <si>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</si>
  <si>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</si>
  <si>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</si>
  <si>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</si>
  <si>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</si>
  <si>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</si>
  <si>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</si>
  <si>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</si>
  <si>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</si>
  <si>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</si>
  <si>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</si>
  <si>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</si>
  <si>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</si>
  <si>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</si>
  <si>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</si>
  <si>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</si>
  <si>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</si>
  <si>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</si>
  <si>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</si>
  <si>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</si>
  <si>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</si>
  <si>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</si>
  <si>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</si>
  <si>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</si>
  <si>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</si>
  <si>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</si>
  <si>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</si>
  <si>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</si>
  <si>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</si>
  <si>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</si>
  <si>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</si>
  <si>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</si>
  <si>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</si>
  <si>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</si>
  <si>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</si>
  <si>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</si>
  <si>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</si>
  <si>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</si>
  <si>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</si>
  <si>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</si>
  <si>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</si>
  <si>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</si>
  <si>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</si>
  <si>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</si>
  <si>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</si>
  <si>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</si>
  <si>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</si>
  <si>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</si>
  <si>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</si>
  <si>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</si>
  <si>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</si>
  <si>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</si>
  <si>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</si>
  <si>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</si>
  <si>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</si>
  <si>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</si>
  <si>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</si>
  <si>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</si>
  <si>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</si>
  <si>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</si>
  <si>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</si>
  <si>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</si>
  <si>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</si>
  <si>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</si>
  <si>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</si>
  <si>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</si>
  <si>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</si>
  <si>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</si>
  <si>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</si>
  <si>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</si>
  <si>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</si>
  <si>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</si>
  <si>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</si>
  <si>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</si>
  <si>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</si>
  <si>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</si>
  <si>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</si>
  <si>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</si>
  <si>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</si>
  <si>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</si>
  <si>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</si>
  <si>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</si>
  <si>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</si>
  <si>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</si>
  <si>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</si>
  <si>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</si>
  <si>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</si>
  <si>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</si>
  <si>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</si>
  <si>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</si>
  <si>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</si>
  <si>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</si>
  <si>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</si>
  <si>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</si>
  <si>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</si>
  <si>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</si>
  <si>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</si>
  <si>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</si>
  <si>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</si>
  <si>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</si>
  <si>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</si>
  <si>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</si>
  <si>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</si>
  <si>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</si>
  <si>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</si>
  <si>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</si>
  <si>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</si>
  <si>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</si>
  <si>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</si>
  <si>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</si>
  <si>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</si>
  <si>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</si>
  <si>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</si>
  <si>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</si>
  <si>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</si>
  <si>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</si>
  <si>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</si>
  <si>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</si>
  <si>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</si>
  <si>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</si>
  <si>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</si>
  <si>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</si>
  <si>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</si>
  <si>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</si>
  <si>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</si>
  <si>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</si>
  <si>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</si>
  <si>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</si>
  <si>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</si>
  <si>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</si>
  <si>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</si>
  <si>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</si>
  <si>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</si>
  <si>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</si>
  <si>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</si>
  <si>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</si>
  <si>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</si>
  <si>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</si>
  <si>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</si>
  <si>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</si>
  <si>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</si>
  <si>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</si>
  <si>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</si>
  <si>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</si>
  <si>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</si>
  <si>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</si>
  <si>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</si>
  <si>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</si>
  <si>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</si>
  <si>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</si>
  <si>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</si>
  <si>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</si>
  <si>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</si>
  <si>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</si>
  <si>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</si>
  <si>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</si>
  <si>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</si>
  <si>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</si>
  <si>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</si>
  <si>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</si>
  <si>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</si>
  <si>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</si>
  <si>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</si>
  <si>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</si>
  <si>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</si>
  <si>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</si>
  <si>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</si>
  <si>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</si>
  <si>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</si>
  <si>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</si>
  <si>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</si>
  <si>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</si>
  <si>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</si>
  <si>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</si>
  <si>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</si>
  <si>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</si>
  <si>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</si>
  <si>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</si>
  <si>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</si>
  <si>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</si>
  <si>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</si>
  <si>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</si>
  <si>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</si>
  <si>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</si>
  <si>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</si>
  <si>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</si>
  <si>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</si>
  <si>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</si>
  <si>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</si>
  <si>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</si>
  <si>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</si>
  <si>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</si>
  <si>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</si>
  <si>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</si>
  <si>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</si>
  <si>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</si>
  <si>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</si>
  <si>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</si>
  <si>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</si>
  <si>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</si>
  <si>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</si>
  <si>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</si>
  <si>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</si>
  <si>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</si>
  <si>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</si>
  <si>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</si>
  <si>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</si>
  <si>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</si>
  <si>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</si>
  <si>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</si>
  <si>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</si>
  <si>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</si>
  <si>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</si>
  <si>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</si>
  <si>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</si>
  <si>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</si>
  <si>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</si>
  <si>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</si>
  <si>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</si>
  <si>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</si>
  <si>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</si>
  <si>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</si>
  <si>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</si>
  <si>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</si>
  <si>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</si>
  <si>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</si>
  <si>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</si>
  <si>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</si>
  <si>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</si>
  <si>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</si>
  <si>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</si>
  <si>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</si>
  <si>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</si>
  <si>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</si>
  <si>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</si>
  <si>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</si>
  <si>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</si>
  <si>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</si>
  <si>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</si>
  <si>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</si>
  <si>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</si>
  <si>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</si>
  <si>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</si>
  <si>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</si>
  <si>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</si>
  <si>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</si>
  <si>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</si>
  <si>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</si>
  <si>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</si>
  <si>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</si>
  <si>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</si>
  <si>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</si>
  <si>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</si>
  <si>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</si>
  <si>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</si>
  <si>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</si>
  <si>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</si>
  <si>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</si>
  <si>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</si>
  <si>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</si>
  <si>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</si>
  <si>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</si>
  <si>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</si>
  <si>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</si>
  <si>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</si>
  <si>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</si>
  <si>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</si>
  <si>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</si>
  <si>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</si>
  <si>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</si>
  <si>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</si>
  <si>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</si>
  <si>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</si>
  <si>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</si>
  <si>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</si>
  <si>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</si>
  <si>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</si>
  <si>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</si>
  <si>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</si>
  <si>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</si>
  <si>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</si>
  <si>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</si>
  <si>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</si>
  <si>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</si>
  <si>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</si>
  <si>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</si>
  <si>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</si>
  <si>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</si>
  <si>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</si>
  <si>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</si>
  <si>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</si>
  <si>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</si>
  <si>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</si>
  <si>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</si>
  <si>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</si>
  <si>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</si>
  <si>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</si>
  <si>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</si>
  <si>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</si>
  <si>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</si>
  <si>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</si>
  <si>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</si>
  <si>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</si>
  <si>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</si>
  <si>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</si>
  <si>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</si>
  <si>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</si>
  <si>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</si>
  <si>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</si>
  <si>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</si>
  <si>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</si>
  <si>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</si>
  <si>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</si>
  <si>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</si>
  <si>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</si>
  <si>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</si>
  <si>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</si>
  <si>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</si>
  <si>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</si>
  <si>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</si>
  <si>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</si>
  <si>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</si>
  <si>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</si>
  <si>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</si>
  <si>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</si>
  <si>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</si>
  <si>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</si>
  <si>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</si>
  <si>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</si>
  <si>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</si>
  <si>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</si>
  <si>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</si>
  <si>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</si>
  <si>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</si>
  <si>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</si>
  <si>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</si>
  <si>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</si>
  <si>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</si>
  <si>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</si>
  <si>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</si>
  <si>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</si>
  <si>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</si>
  <si>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</si>
  <si>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</si>
  <si>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</si>
  <si>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</si>
  <si>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</si>
  <si>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</si>
  <si>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</si>
  <si>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</si>
  <si>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</si>
  <si>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</si>
  <si>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</si>
  <si>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</si>
  <si>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</si>
  <si>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</si>
  <si>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</si>
  <si>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</si>
  <si>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</si>
  <si>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</si>
  <si>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</si>
  <si>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</si>
  <si>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</si>
  <si>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</si>
  <si>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</si>
  <si>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</si>
  <si>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</si>
  <si>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</si>
  <si>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</si>
  <si>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</si>
  <si>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</si>
  <si>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</si>
  <si>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</si>
  <si>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</si>
  <si>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</si>
  <si>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</si>
  <si>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</si>
  <si>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</si>
  <si>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</si>
  <si>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</si>
  <si>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</si>
  <si>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</si>
  <si>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</si>
  <si>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</si>
  <si>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</si>
  <si>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</si>
  <si>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</si>
  <si>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</si>
  <si>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</si>
  <si>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</si>
  <si>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</si>
  <si>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</si>
  <si>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</si>
  <si>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</si>
  <si>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</si>
  <si>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</si>
  <si>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</si>
  <si>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</si>
  <si>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</si>
  <si>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</si>
  <si>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</si>
  <si>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</si>
  <si>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</si>
  <si>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</si>
  <si>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</si>
  <si>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</si>
  <si>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</si>
  <si>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</si>
  <si>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</si>
  <si>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</si>
  <si>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</si>
  <si>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</si>
  <si>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</si>
  <si>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</si>
  <si>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</si>
  <si>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</si>
  <si>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</si>
  <si>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</si>
  <si>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</si>
  <si>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</si>
  <si>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</si>
  <si>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</si>
  <si>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</si>
  <si>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</si>
  <si>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</si>
  <si>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</si>
  <si>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</si>
  <si>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</si>
  <si>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</si>
  <si>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</si>
  <si>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</si>
  <si>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</si>
  <si>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</si>
  <si>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</si>
  <si>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</si>
  <si>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</si>
  <si>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</si>
  <si>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</si>
  <si>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</si>
  <si>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</si>
  <si>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</si>
  <si>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</si>
  <si>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</si>
  <si>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</si>
  <si>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</si>
  <si>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</si>
  <si>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</si>
  <si>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</si>
  <si>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</si>
  <si>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</si>
  <si>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</si>
  <si>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</si>
  <si>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</si>
  <si>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</si>
  <si>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</si>
  <si>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</si>
  <si>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</si>
  <si>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</si>
  <si>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</si>
  <si>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</si>
  <si>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</si>
  <si>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</si>
  <si>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</si>
  <si>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</si>
  <si>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</si>
  <si>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</si>
  <si>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</si>
  <si>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</si>
  <si>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</si>
  <si>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</si>
  <si>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</si>
  <si>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</si>
  <si>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</si>
  <si>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</si>
  <si>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</si>
  <si>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</si>
  <si>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</si>
  <si>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</si>
  <si>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</si>
  <si>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</si>
  <si>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</si>
  <si>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</si>
  <si>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</si>
  <si>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</si>
  <si>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</si>
  <si>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</si>
  <si>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</si>
  <si>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</si>
  <si>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</si>
  <si>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</si>
  <si>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</si>
  <si>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</si>
  <si>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</si>
  <si>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</si>
  <si>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</si>
  <si>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</si>
  <si>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</si>
  <si>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</si>
  <si>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</si>
  <si>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</si>
  <si>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</si>
  <si>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</si>
  <si>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</si>
  <si>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</si>
  <si>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</si>
  <si>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</si>
  <si>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</si>
  <si>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</si>
  <si>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</si>
  <si>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</si>
  <si>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</si>
  <si>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</si>
  <si>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</si>
  <si>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</si>
  <si>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</si>
  <si>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</si>
  <si>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</si>
  <si>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</si>
  <si>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</si>
  <si>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</si>
  <si>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</si>
  <si>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</si>
  <si>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</si>
  <si>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</si>
  <si>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</si>
  <si>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</si>
  <si>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</si>
  <si>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</si>
  <si>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</si>
  <si>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</si>
  <si>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</si>
  <si>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</si>
  <si>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</si>
  <si>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</si>
  <si>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</si>
  <si>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</si>
  <si>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</si>
  <si>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</si>
  <si>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</si>
  <si>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</si>
  <si>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</si>
  <si>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</si>
  <si>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</si>
  <si>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</si>
  <si>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</si>
  <si>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</si>
  <si>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</si>
  <si>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</si>
  <si>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</si>
  <si>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</si>
  <si>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</si>
  <si>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</si>
  <si>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</si>
  <si>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</si>
  <si>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</si>
  <si>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</si>
  <si>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</si>
  <si>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</si>
  <si>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</si>
  <si>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</si>
  <si>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</si>
  <si>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</si>
  <si>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</si>
  <si>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</si>
  <si>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</si>
  <si>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</si>
  <si>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</si>
  <si>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</si>
  <si>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</si>
  <si>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</si>
  <si>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</si>
  <si>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</si>
  <si>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</si>
  <si>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</si>
  <si>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</si>
  <si>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</si>
  <si>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</si>
  <si>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</si>
  <si>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</si>
  <si>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</si>
  <si>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</si>
  <si>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</si>
  <si>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</si>
  <si>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</si>
  <si>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</si>
  <si>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</si>
  <si>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</si>
  <si>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</si>
  <si>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</si>
  <si>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</si>
  <si>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</si>
  <si>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</si>
  <si>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</si>
  <si>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</si>
  <si>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</si>
  <si>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</si>
  <si>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</si>
  <si>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</si>
  <si>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</si>
  <si>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</si>
  <si>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</si>
  <si>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</si>
  <si>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</si>
  <si>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</si>
  <si>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</si>
  <si>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</si>
  <si>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</si>
  <si>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</si>
  <si>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</si>
  <si>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</si>
  <si>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</si>
  <si>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</si>
  <si>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</si>
  <si>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</si>
  <si>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</si>
  <si>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</si>
  <si>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</si>
  <si>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</si>
  <si>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</si>
  <si>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</si>
  <si>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</si>
  <si>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</si>
  <si>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</si>
  <si>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</si>
  <si>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</si>
  <si>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</si>
  <si>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</si>
  <si>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</si>
  <si>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</si>
  <si>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</si>
  <si>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</si>
  <si>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</si>
  <si>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</si>
  <si>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</si>
  <si>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</si>
  <si>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</si>
  <si>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</si>
  <si>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</si>
  <si>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</si>
  <si>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</si>
  <si>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</si>
  <si>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</si>
  <si>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</si>
  <si>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</si>
  <si>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</si>
  <si>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</si>
  <si>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</si>
  <si>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</si>
  <si>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</si>
  <si>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</si>
  <si>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</si>
  <si>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</si>
  <si>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</si>
  <si>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</si>
  <si>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</si>
  <si>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</si>
  <si>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</si>
  <si>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</si>
  <si>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</si>
  <si>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</si>
  <si>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</si>
  <si>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</si>
  <si>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</si>
  <si>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</si>
  <si>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</si>
  <si>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</si>
  <si>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</si>
  <si>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</si>
  <si>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</si>
  <si>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</si>
  <si>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</si>
  <si>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</si>
  <si>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</si>
  <si>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</si>
  <si>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</si>
  <si>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</si>
  <si>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</si>
  <si>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</si>
  <si>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</si>
  <si>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</si>
  <si>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</si>
  <si>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</si>
  <si>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</si>
  <si>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</si>
  <si>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</si>
  <si>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</si>
  <si>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</si>
  <si>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</si>
  <si>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</si>
  <si>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</si>
  <si>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</si>
  <si>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</si>
  <si>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</si>
  <si>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</si>
  <si>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</si>
  <si>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</si>
  <si>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</si>
  <si>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</si>
  <si>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</si>
  <si>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</si>
  <si>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</si>
  <si>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</si>
  <si>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</si>
  <si>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</si>
  <si>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</si>
  <si>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</si>
  <si>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</si>
  <si>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</si>
  <si>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</si>
  <si>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</si>
  <si>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</si>
  <si>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</si>
  <si>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</si>
  <si>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</si>
  <si>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</si>
  <si>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</si>
  <si>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</si>
  <si>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</si>
  <si>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</si>
  <si>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</si>
  <si>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</si>
  <si>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</si>
  <si>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</si>
  <si>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</si>
  <si>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</si>
  <si>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</si>
  <si>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</si>
  <si>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</si>
  <si>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</si>
  <si>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</si>
  <si>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</si>
  <si>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</si>
  <si>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</si>
  <si>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</si>
  <si>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</si>
  <si>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</si>
  <si>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</si>
  <si>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</si>
  <si>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</si>
  <si>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</si>
  <si>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</si>
  <si>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</si>
  <si>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</si>
  <si>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</si>
  <si>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</si>
  <si>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</si>
  <si>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</si>
  <si>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</si>
  <si>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</si>
  <si>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</si>
  <si>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</si>
  <si>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</si>
  <si>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</si>
  <si>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</si>
  <si>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</si>
  <si>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</si>
  <si>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</si>
  <si>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</si>
  <si>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</si>
  <si>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</si>
  <si>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</si>
  <si>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</si>
  <si>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</si>
  <si>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</si>
  <si>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</si>
  <si>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</si>
  <si>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</si>
  <si>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</si>
  <si>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</si>
  <si>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</si>
  <si>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</si>
  <si>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</si>
  <si>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</si>
  <si>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</si>
  <si>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</si>
  <si>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</si>
  <si>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</si>
  <si>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</si>
  <si>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</si>
  <si>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</si>
  <si>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</si>
  <si>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</si>
  <si>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</si>
  <si>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</si>
  <si>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</si>
  <si>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</si>
  <si>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</si>
  <si>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</si>
  <si>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</si>
  <si>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</si>
  <si>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</si>
  <si>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</si>
  <si>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</si>
  <si>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</si>
  <si>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</si>
  <si>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</si>
  <si>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</si>
  <si>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</si>
  <si>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</si>
  <si>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</si>
  <si>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</si>
  <si>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</si>
  <si>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</si>
  <si>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</si>
  <si>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</si>
  <si>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</si>
  <si>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</si>
  <si>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</si>
  <si>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</si>
  <si>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</si>
  <si>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</si>
  <si>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</si>
  <si>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</si>
  <si>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</si>
  <si>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</si>
  <si>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</si>
  <si>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</si>
  <si>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</si>
  <si>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</si>
  <si>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</si>
  <si>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</si>
  <si>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</si>
  <si>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</si>
  <si>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</si>
  <si>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</si>
  <si>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</si>
  <si>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</si>
  <si>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</si>
  <si>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</si>
  <si>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</si>
  <si>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</si>
  <si>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</si>
  <si>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</si>
  <si>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</si>
  <si>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</si>
  <si>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</si>
  <si>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</si>
  <si>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</si>
  <si>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</si>
  <si>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</si>
  <si>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</si>
  <si>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</si>
  <si>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</si>
  <si>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</si>
  <si>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</si>
  <si>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</si>
  <si>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</si>
  <si>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</si>
  <si>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</si>
  <si>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</si>
  <si>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</si>
  <si>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</si>
  <si>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</si>
  <si>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</si>
  <si>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</si>
  <si>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</si>
  <si>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</si>
  <si>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</si>
  <si>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</si>
  <si>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</si>
  <si>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</si>
  <si>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</si>
  <si>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</si>
  <si>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</si>
  <si>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</si>
  <si>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</si>
  <si>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</si>
  <si>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</si>
  <si>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</si>
  <si>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</si>
  <si>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</si>
  <si>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</si>
  <si>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</si>
  <si>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</si>
  <si>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</si>
  <si>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</si>
  <si>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</si>
  <si>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</si>
  <si>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</si>
  <si>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</si>
  <si>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</si>
  <si>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</si>
  <si>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</si>
  <si>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</si>
  <si>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</si>
  <si>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</si>
  <si>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</si>
  <si>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</si>
  <si>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</si>
  <si>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</si>
  <si>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</si>
  <si>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</si>
  <si>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</si>
  <si>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</si>
  <si>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</si>
  <si>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</si>
  <si>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</si>
  <si>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</si>
  <si>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</si>
  <si>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</si>
  <si>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</si>
  <si>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</si>
  <si>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</si>
  <si>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</si>
  <si>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</si>
  <si>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</si>
  <si>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</si>
  <si>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</si>
  <si>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</si>
  <si>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</si>
  <si>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</si>
  <si>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</si>
  <si>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</si>
  <si>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</si>
  <si>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</si>
  <si>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</si>
  <si>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</si>
  <si>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</si>
  <si>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</si>
  <si>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</si>
  <si>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</si>
  <si>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</si>
  <si>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</si>
  <si>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</si>
  <si>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</si>
  <si>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</si>
  <si>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</si>
  <si>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</si>
  <si>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</si>
  <si>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</si>
  <si>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</si>
  <si>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</si>
  <si>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</si>
  <si>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</si>
  <si>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</si>
  <si>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</si>
  <si>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</si>
  <si>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</si>
  <si>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</si>
  <si>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</si>
  <si>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</si>
  <si>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</si>
  <si>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</si>
  <si>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</si>
  <si>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</si>
  <si>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</si>
  <si>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</si>
  <si>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</si>
  <si>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</si>
  <si>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</si>
  <si>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</si>
  <si>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</si>
  <si>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</si>
  <si>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</si>
  <si>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</si>
  <si>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</si>
  <si>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</si>
  <si>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</si>
  <si>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</si>
  <si>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</si>
  <si>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</si>
  <si>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</si>
  <si>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</si>
  <si>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</si>
  <si>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</si>
  <si>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</si>
  <si>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</si>
  <si>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</si>
  <si>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</si>
  <si>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</si>
  <si>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</si>
  <si>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</si>
  <si>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</si>
  <si>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</si>
  <si>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</si>
  <si>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</si>
  <si>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</si>
  <si>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</si>
  <si>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</si>
  <si>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</si>
  <si>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</si>
  <si>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</si>
  <si>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</si>
  <si>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</si>
  <si>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</si>
  <si>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</si>
  <si>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</si>
  <si>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</si>
  <si>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</si>
  <si>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</si>
  <si>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</si>
  <si>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</si>
  <si>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</si>
  <si>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</si>
  <si>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</si>
  <si>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</si>
  <si>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</si>
  <si>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</si>
  <si>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</si>
  <si>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</si>
  <si>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</si>
  <si>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</si>
  <si>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</si>
  <si>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</si>
  <si>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</si>
  <si>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</si>
  <si>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</si>
  <si>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</si>
  <si>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</si>
  <si>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</si>
  <si>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</si>
  <si>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</si>
  <si>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</si>
  <si>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</si>
  <si>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</si>
  <si>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</si>
  <si>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</si>
  <si>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</si>
  <si>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</si>
  <si>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</si>
  <si>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</si>
  <si>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</si>
  <si>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</si>
  <si>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</si>
  <si>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</si>
  <si>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</si>
  <si>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</si>
  <si>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</si>
  <si>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</si>
  <si>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</si>
  <si>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</si>
  <si>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</si>
  <si>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</si>
  <si>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</si>
  <si>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</si>
  <si>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</si>
  <si>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</si>
  <si>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</si>
  <si>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</si>
  <si>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</si>
  <si>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</si>
  <si>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</si>
  <si>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</si>
  <si>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</si>
  <si>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</si>
  <si>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</si>
  <si>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</si>
  <si>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</si>
  <si>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</si>
  <si>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</si>
  <si>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</si>
  <si>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</si>
  <si>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</si>
  <si>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</si>
  <si>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</si>
  <si>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</si>
  <si>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</si>
  <si>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</si>
  <si>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</si>
  <si>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</si>
  <si>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</si>
  <si>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</si>
  <si>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</si>
  <si>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</si>
  <si>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</si>
  <si>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</si>
  <si>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</si>
  <si>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</si>
  <si>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</si>
  <si>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</si>
  <si>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</si>
  <si>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</si>
  <si>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</si>
  <si>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</si>
  <si>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</si>
  <si>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</si>
  <si>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</si>
  <si>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</si>
  <si>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</si>
  <si>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</si>
  <si>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</si>
  <si>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</si>
  <si>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</si>
  <si>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</si>
  <si>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</si>
  <si>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</si>
  <si>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</si>
  <si>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</si>
  <si>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</si>
  <si>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</si>
  <si>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</si>
  <si>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</si>
  <si>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</si>
  <si>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</si>
  <si>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</si>
  <si>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</si>
  <si>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</si>
  <si>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</si>
  <si>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</si>
  <si>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</si>
  <si>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</si>
  <si>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</si>
  <si>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</si>
  <si>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</si>
  <si>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</si>
  <si>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</si>
  <si>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</si>
  <si>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</si>
  <si>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</si>
  <si>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</si>
  <si>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</si>
  <si>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</si>
  <si>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</si>
  <si>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</si>
  <si>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</si>
  <si>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</si>
  <si>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</si>
  <si>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</si>
  <si>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</si>
  <si>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</si>
  <si>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</si>
  <si>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</si>
  <si>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</si>
  <si>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</si>
  <si>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</si>
  <si>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</si>
  <si>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</si>
  <si>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</si>
  <si>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</si>
  <si>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</si>
  <si>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</si>
  <si>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</si>
  <si>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</si>
  <si>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</si>
  <si>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</si>
  <si>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</si>
  <si>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</si>
  <si>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</si>
  <si>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</si>
  <si>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</si>
  <si>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</si>
  <si>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</si>
  <si>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</si>
  <si>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</si>
  <si>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</si>
  <si>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</si>
  <si>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</si>
  <si>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</si>
  <si>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</si>
  <si>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</si>
  <si>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</si>
  <si>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</si>
  <si>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</si>
  <si>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</si>
  <si>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</si>
  <si>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</si>
  <si>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</si>
  <si>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</si>
  <si>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</si>
  <si>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</si>
  <si>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</si>
  <si>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</si>
  <si>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</si>
  <si>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</si>
  <si>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</si>
  <si>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</si>
  <si>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</si>
  <si>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</si>
  <si>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</si>
  <si>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</si>
  <si>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</si>
  <si>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</si>
  <si>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</si>
  <si>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</si>
  <si>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</si>
  <si>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</si>
  <si>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</si>
  <si>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</si>
  <si>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</si>
  <si>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</si>
  <si>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</si>
  <si>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</si>
  <si>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</si>
  <si>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</si>
  <si>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</si>
  <si>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</si>
  <si>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</si>
  <si>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</si>
  <si>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</si>
  <si>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</si>
  <si>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</si>
  <si>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</si>
  <si>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</si>
  <si>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</si>
  <si>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</si>
  <si>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</si>
  <si>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</si>
  <si>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</si>
  <si>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</si>
  <si>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</si>
  <si>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</si>
  <si>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</si>
  <si>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</si>
  <si>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</si>
  <si>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</si>
  <si>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</si>
  <si>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</si>
  <si>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</si>
  <si>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</si>
  <si>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</si>
  <si>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</si>
  <si>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</si>
  <si>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</si>
  <si>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</si>
  <si>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</si>
  <si>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</si>
  <si>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</si>
  <si>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</si>
  <si>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</si>
  <si>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</si>
  <si>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</si>
  <si>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</si>
  <si>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</si>
  <si>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</si>
  <si>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</si>
  <si>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</si>
  <si>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</si>
  <si>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</si>
  <si>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</si>
  <si>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</si>
  <si>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</si>
  <si>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</si>
  <si>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</si>
  <si>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</si>
  <si>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</si>
  <si>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</si>
  <si>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</si>
  <si>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</si>
  <si>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</si>
  <si>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</si>
  <si>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</si>
  <si>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</si>
  <si>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</si>
  <si>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</si>
  <si>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</si>
  <si>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</si>
  <si>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</si>
  <si>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</si>
  <si>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</si>
  <si>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</si>
  <si>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</si>
  <si>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</si>
  <si>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</si>
  <si>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</si>
  <si>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</si>
  <si>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</si>
  <si>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</si>
  <si>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</si>
  <si>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</si>
  <si>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</si>
  <si>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</si>
  <si>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</si>
  <si>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</si>
  <si>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</si>
  <si>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</si>
  <si>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</si>
  <si>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</si>
  <si>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</si>
  <si>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</si>
  <si>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</si>
  <si>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</si>
  <si>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</si>
  <si>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</si>
  <si>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</si>
  <si>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</si>
  <si>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</si>
  <si>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</si>
  <si>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</si>
  <si>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</si>
  <si>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</si>
  <si>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</si>
  <si>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</si>
  <si>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</si>
  <si>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</si>
  <si>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</si>
  <si>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</si>
  <si>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</si>
  <si>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</si>
  <si>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</si>
  <si>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</si>
  <si>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</si>
  <si>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</si>
  <si>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</si>
  <si>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</si>
  <si>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</si>
  <si>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</si>
  <si>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</si>
  <si>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</si>
  <si>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</si>
  <si>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</si>
  <si>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</si>
  <si>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</si>
  <si>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</si>
  <si>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</si>
  <si>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</si>
  <si>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</si>
  <si>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</si>
  <si>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</si>
  <si>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</si>
  <si>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</si>
  <si>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</si>
  <si>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</si>
  <si>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</si>
  <si>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</si>
  <si>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</si>
  <si>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</si>
  <si>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</si>
  <si>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</si>
  <si>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</si>
  <si>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</si>
  <si>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</si>
  <si>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</si>
  <si>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</si>
  <si>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</si>
  <si>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</si>
  <si>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</si>
  <si>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</si>
  <si>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</si>
  <si>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</si>
  <si>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</si>
  <si>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</si>
  <si>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</si>
  <si>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</si>
  <si>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</si>
  <si>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</si>
  <si>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</si>
  <si>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</si>
  <si>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</si>
  <si>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</si>
  <si>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</si>
  <si>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</si>
  <si>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</si>
  <si>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</si>
  <si>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</si>
  <si>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</si>
  <si>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</si>
  <si>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</si>
  <si>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</si>
  <si>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</si>
  <si>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</si>
  <si>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</si>
  <si>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</si>
  <si>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</si>
  <si>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</si>
  <si>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</si>
  <si>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</si>
  <si>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</si>
  <si>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</si>
  <si>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</si>
  <si>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</si>
  <si>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</si>
  <si>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</si>
  <si>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</si>
  <si>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</si>
  <si>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</si>
  <si>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</si>
  <si>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</si>
  <si>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</si>
  <si>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</si>
  <si>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</si>
  <si>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</si>
  <si>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</si>
  <si>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</si>
  <si>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</si>
  <si>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</si>
  <si>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</si>
  <si>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</si>
  <si>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</si>
  <si>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</si>
  <si>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</si>
  <si>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</si>
  <si>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</si>
  <si>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</si>
  <si>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</si>
  <si>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</si>
  <si>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</si>
  <si>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</si>
  <si>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</si>
  <si>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</si>
  <si>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</si>
  <si>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</si>
  <si>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</si>
  <si>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</si>
  <si>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</si>
  <si>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</si>
  <si>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</si>
  <si>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</si>
  <si>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</si>
  <si>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</si>
  <si>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</si>
  <si>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</si>
  <si>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</si>
  <si>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</si>
  <si>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</si>
  <si>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</si>
  <si>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</si>
  <si>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</si>
  <si>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</si>
  <si>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</si>
  <si>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</si>
  <si>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</si>
  <si>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</si>
  <si>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</si>
  <si>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</si>
  <si>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</si>
  <si>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</si>
  <si>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</si>
  <si>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</si>
  <si>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</si>
  <si>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</si>
  <si>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</si>
  <si>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</si>
  <si>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</si>
  <si>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</si>
  <si>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</si>
  <si>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</si>
  <si>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</si>
  <si>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</si>
  <si>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</si>
  <si>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</si>
  <si>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</si>
  <si>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</si>
  <si>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</si>
  <si>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</si>
  <si>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</si>
  <si>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</si>
  <si>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</si>
  <si>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</si>
  <si>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</si>
  <si>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</si>
  <si>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</si>
  <si>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</si>
  <si>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</si>
  <si>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</si>
  <si>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</si>
  <si>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</si>
  <si>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</si>
  <si>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</si>
  <si>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</si>
  <si>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</si>
  <si>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</si>
  <si>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</si>
  <si>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</si>
  <si>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</si>
  <si>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</si>
  <si>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</si>
  <si>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</si>
  <si>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</si>
  <si>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</si>
  <si>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</si>
  <si>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</si>
  <si>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</si>
  <si>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</si>
  <si>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</si>
  <si>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</si>
  <si>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</si>
  <si>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</si>
  <si>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</si>
  <si>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</si>
  <si>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</si>
  <si>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</si>
  <si>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</si>
  <si>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</si>
  <si>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</si>
  <si>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</si>
  <si>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</si>
  <si>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</si>
  <si>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</si>
  <si>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</si>
  <si>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</si>
  <si>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</si>
  <si>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</si>
  <si>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</si>
  <si>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</si>
  <si>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</si>
  <si>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</si>
  <si>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</si>
  <si>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</si>
  <si>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</si>
  <si>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</si>
  <si>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</si>
  <si>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</si>
  <si>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</si>
  <si>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</si>
  <si>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</si>
  <si>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</si>
  <si>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</si>
  <si>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</si>
  <si>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</si>
  <si>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</si>
  <si>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</si>
  <si>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</si>
  <si>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</si>
  <si>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</si>
  <si>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</si>
  <si>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</si>
  <si>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</si>
  <si>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</si>
  <si>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</si>
  <si>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</si>
  <si>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</si>
  <si>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</si>
  <si>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</si>
  <si>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</si>
  <si>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</si>
  <si>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</si>
  <si>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</si>
  <si>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</si>
  <si>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</si>
  <si>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</si>
  <si>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</si>
  <si>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</si>
  <si>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</si>
  <si>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</si>
  <si>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</si>
  <si>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</si>
  <si>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</si>
  <si>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</si>
  <si>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</si>
  <si>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</si>
  <si>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</si>
  <si>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</si>
  <si>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</si>
  <si>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</si>
  <si>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</si>
  <si>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</si>
  <si>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</si>
  <si>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</si>
  <si>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</si>
  <si>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</si>
  <si>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</si>
  <si>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</si>
  <si>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</si>
  <si>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</si>
  <si>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</si>
  <si>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</si>
  <si>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</si>
  <si>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</si>
  <si>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</si>
  <si>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</si>
  <si>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</si>
  <si>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</si>
  <si>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</si>
  <si>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</si>
  <si>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</si>
  <si>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</si>
  <si>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</si>
  <si>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</si>
  <si>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</si>
  <si>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</si>
  <si>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</si>
  <si>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</si>
  <si>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</si>
  <si>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</si>
  <si>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</si>
  <si>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</si>
  <si>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</si>
  <si>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</si>
  <si>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</si>
  <si>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</si>
  <si>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</si>
  <si>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</si>
  <si>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</si>
  <si>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</si>
  <si>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</si>
  <si>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</si>
  <si>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</si>
  <si>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</si>
  <si>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</si>
  <si>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</si>
  <si>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</si>
  <si>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</si>
  <si>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</si>
  <si>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</si>
  <si>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</si>
  <si>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</si>
  <si>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</si>
  <si>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</si>
  <si>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</si>
  <si>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</si>
  <si>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</si>
  <si>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</si>
  <si>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</si>
  <si>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</si>
  <si>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</si>
  <si>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</si>
  <si>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</si>
  <si>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</si>
  <si>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</si>
  <si>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</si>
  <si>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</si>
  <si>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</si>
  <si>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</si>
  <si>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</si>
  <si>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</si>
  <si>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</si>
  <si>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</si>
  <si>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</si>
  <si>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</si>
  <si>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</si>
  <si>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</si>
  <si>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</si>
  <si>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</si>
  <si>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</si>
  <si>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</si>
  <si>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</si>
  <si>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</si>
  <si>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</si>
  <si>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</si>
  <si>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</si>
  <si>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</si>
  <si>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</si>
  <si>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</si>
  <si>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</si>
  <si>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</si>
  <si>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</si>
  <si>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</si>
  <si>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</si>
  <si>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</si>
  <si>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</si>
  <si>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</si>
  <si>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</si>
  <si>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</si>
  <si>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</si>
  <si>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</si>
  <si>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</si>
  <si>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</si>
  <si>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</si>
  <si>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</si>
  <si>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</si>
  <si>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</si>
  <si>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</si>
  <si>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</si>
  <si>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</si>
  <si>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</si>
  <si>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</si>
  <si>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</si>
  <si>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</si>
  <si>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</si>
  <si>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</si>
  <si>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</si>
  <si>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</si>
  <si>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</si>
  <si>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</si>
  <si>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</si>
  <si>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</si>
  <si>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</si>
  <si>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</si>
  <si>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</si>
  <si>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</si>
  <si>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</si>
  <si>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</si>
  <si>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</si>
  <si>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</si>
  <si>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</si>
  <si>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</si>
  <si>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</si>
  <si>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</si>
  <si>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</si>
  <si>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</si>
  <si>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</si>
  <si>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</si>
  <si>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</si>
  <si>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</si>
  <si>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</si>
  <si>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</si>
  <si>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</si>
  <si>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</si>
  <si>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</si>
  <si>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</si>
  <si>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</si>
  <si>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</si>
  <si>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</si>
  <si>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</si>
  <si>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</si>
  <si>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</si>
  <si>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</si>
  <si>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</si>
  <si>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</si>
  <si>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</si>
  <si>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</si>
  <si>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</si>
  <si>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</si>
  <si>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</si>
  <si>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</si>
  <si>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</si>
  <si>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</si>
  <si>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</si>
  <si>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</si>
  <si>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</si>
  <si>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</si>
  <si>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</si>
  <si>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</si>
  <si>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</si>
  <si>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</si>
  <si>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</si>
  <si>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</si>
  <si>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</si>
  <si>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</si>
  <si>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</si>
  <si>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</si>
  <si>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</si>
  <si>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</si>
  <si>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</si>
  <si>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</si>
  <si>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</si>
  <si>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</si>
  <si>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</si>
  <si>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</si>
  <si>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</si>
  <si>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</si>
  <si>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</si>
  <si>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</si>
  <si>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</si>
  <si>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</si>
  <si>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</si>
  <si>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</si>
  <si>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</si>
  <si>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</si>
  <si>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</si>
  <si>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</si>
  <si>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</si>
  <si>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</si>
  <si>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</si>
  <si>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</si>
  <si>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</si>
  <si>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</si>
  <si>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</si>
  <si>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</si>
  <si>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</si>
  <si>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</si>
  <si>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</si>
  <si>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</si>
  <si>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</si>
  <si>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</si>
  <si>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</si>
  <si>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</si>
  <si>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</si>
  <si>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</si>
  <si>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</si>
  <si>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</si>
  <si>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</si>
  <si>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</si>
  <si>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</si>
  <si>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</si>
  <si>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</si>
  <si>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</si>
  <si>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</si>
  <si>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</si>
  <si>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</si>
  <si>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</si>
  <si>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</si>
  <si>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</si>
  <si>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</si>
  <si>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</si>
  <si>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</si>
  <si>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</si>
  <si>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</si>
  <si>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</si>
  <si>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</si>
  <si>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</si>
  <si>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</si>
  <si>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</si>
  <si>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</si>
  <si>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</si>
  <si>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</si>
  <si>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</si>
  <si>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</si>
  <si>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</si>
  <si>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</si>
  <si>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</si>
  <si>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</si>
  <si>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</si>
  <si>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</si>
  <si>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</si>
  <si>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</si>
  <si>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</si>
  <si>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</si>
  <si>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</si>
  <si>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</si>
  <si>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</si>
  <si>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</si>
  <si>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</si>
  <si>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</si>
  <si>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</si>
  <si>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</si>
  <si>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</si>
  <si>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</si>
  <si>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</si>
  <si>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</si>
  <si>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</si>
  <si>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</si>
  <si>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</si>
  <si>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</si>
  <si>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</si>
  <si>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</si>
  <si>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</si>
  <si>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</si>
  <si>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</si>
  <si>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</si>
  <si>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</si>
  <si>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</si>
  <si>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</si>
  <si>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</si>
  <si>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</si>
  <si>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</si>
  <si>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</si>
  <si>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</si>
  <si>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</si>
  <si>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</si>
  <si>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</si>
  <si>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</si>
  <si>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</si>
  <si>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</si>
  <si>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</si>
  <si>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</si>
  <si>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</si>
  <si>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</si>
  <si>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</si>
  <si>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</si>
  <si>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</si>
  <si>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</si>
  <si>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</si>
  <si>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</si>
  <si>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</si>
  <si>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</si>
  <si>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</si>
  <si>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</si>
  <si>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</si>
  <si>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</si>
  <si>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</si>
  <si>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</si>
  <si>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</si>
  <si>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</si>
  <si>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</si>
  <si>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</si>
  <si>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</si>
  <si>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</si>
  <si>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</si>
  <si>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</si>
  <si>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</si>
  <si>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</si>
  <si>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</si>
  <si>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</si>
  <si>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</si>
  <si>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</si>
  <si>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</si>
  <si>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</si>
  <si>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</si>
  <si>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</si>
  <si>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</si>
  <si>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</si>
  <si>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</si>
  <si>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</si>
  <si>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</si>
  <si>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</si>
  <si>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</si>
  <si>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</si>
  <si>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</si>
  <si>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</si>
  <si>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</si>
  <si>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</si>
  <si>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</si>
  <si>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</si>
  <si>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</si>
  <si>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</si>
  <si>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</si>
  <si>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</si>
  <si>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</si>
  <si>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</si>
  <si>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</si>
  <si>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</si>
  <si>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</si>
  <si>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</si>
  <si>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</si>
  <si>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</si>
  <si>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</si>
  <si>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</si>
  <si>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</si>
  <si>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</si>
  <si>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</si>
  <si>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</si>
  <si>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</si>
  <si>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</si>
  <si>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</si>
  <si>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</si>
  <si>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</si>
  <si>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</si>
  <si>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</si>
  <si>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</si>
  <si>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</si>
  <si>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</si>
  <si>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</si>
  <si>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</si>
  <si>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</si>
  <si>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</si>
  <si>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</si>
  <si>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</si>
  <si>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</si>
  <si>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</si>
  <si>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</si>
  <si>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</si>
  <si>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</si>
  <si>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</si>
  <si>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</si>
  <si>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</si>
  <si>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</si>
  <si>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</si>
  <si>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</si>
  <si>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</si>
  <si>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</si>
  <si>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</si>
  <si>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</si>
  <si>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</si>
  <si>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</si>
  <si>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</si>
  <si>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</si>
  <si>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</si>
  <si>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</si>
  <si>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</si>
  <si>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</si>
  <si>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</si>
  <si>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</si>
  <si>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</si>
  <si>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</si>
  <si>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</si>
  <si>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</si>
  <si>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</si>
  <si>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</si>
  <si>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</si>
  <si>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</si>
  <si>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</si>
  <si>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</si>
  <si>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</si>
  <si>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</si>
  <si>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</si>
  <si>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</si>
  <si>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</si>
  <si>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</si>
  <si>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</si>
  <si>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</si>
  <si>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</si>
  <si>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</si>
  <si>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</si>
  <si>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</si>
  <si>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</si>
  <si>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</si>
  <si>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</si>
  <si>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</si>
  <si>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</si>
  <si>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</si>
  <si>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</si>
  <si>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</si>
  <si>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</si>
  <si>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</si>
  <si>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</si>
  <si>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</si>
  <si>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</si>
  <si>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</si>
  <si>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</si>
  <si>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</si>
  <si>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</si>
  <si>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</si>
  <si>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</si>
  <si>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</si>
  <si>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</si>
  <si>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</si>
  <si>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</si>
  <si>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</si>
  <si>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</si>
  <si>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</si>
  <si>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</si>
  <si>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</si>
  <si>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</si>
  <si>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</si>
  <si>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</si>
  <si>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</si>
  <si>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</si>
  <si>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</si>
  <si>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</si>
  <si>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</si>
  <si>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</si>
  <si>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</si>
  <si>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</si>
  <si>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</si>
  <si>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</si>
  <si>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</si>
  <si>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</si>
  <si>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</si>
  <si>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</si>
  <si>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</si>
  <si>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</si>
  <si>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</si>
  <si>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</si>
  <si>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</si>
  <si>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</si>
  <si>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</si>
  <si>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</si>
  <si>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</si>
  <si>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</si>
  <si>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</si>
  <si>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</si>
  <si>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</si>
  <si>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</si>
  <si>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</si>
  <si>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</si>
  <si>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</si>
  <si>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</si>
  <si>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</si>
  <si>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</si>
  <si>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</si>
  <si>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</si>
  <si>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</si>
  <si>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</si>
  <si>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</si>
  <si>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</si>
  <si>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</si>
  <si>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</si>
  <si>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</si>
  <si>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</si>
  <si>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</si>
  <si>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</si>
  <si>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</si>
  <si>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</si>
  <si>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</si>
  <si>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</si>
  <si>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</si>
  <si>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</si>
  <si>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</si>
  <si>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</si>
  <si>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</si>
  <si>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</si>
  <si>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</si>
  <si>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</si>
  <si>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</si>
  <si>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</si>
  <si>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</si>
  <si>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</si>
  <si>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</si>
  <si>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</si>
  <si>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</si>
  <si>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</si>
  <si>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</si>
  <si>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</si>
  <si>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</si>
  <si>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</si>
  <si>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</si>
  <si>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</si>
  <si>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</si>
  <si>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</si>
  <si>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</si>
  <si>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</si>
  <si>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</si>
  <si>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</si>
  <si>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</si>
  <si>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</si>
  <si>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</si>
  <si>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</si>
  <si>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</si>
  <si>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</si>
  <si>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</si>
  <si>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</si>
  <si>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</si>
  <si>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</si>
  <si>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</si>
  <si>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</si>
  <si>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</si>
  <si>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</si>
  <si>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</si>
  <si>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</si>
  <si>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</si>
  <si>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</si>
  <si>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</si>
  <si>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</si>
  <si>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</si>
  <si>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</si>
  <si>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</si>
  <si>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</si>
  <si>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</si>
  <si>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</si>
  <si>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</si>
  <si>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</si>
  <si>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</si>
  <si>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</si>
  <si>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</si>
  <si>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</si>
  <si>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</si>
  <si>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</si>
  <si>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</si>
  <si>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</si>
  <si>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</si>
  <si>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</si>
  <si>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</si>
  <si>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</si>
  <si>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</si>
  <si>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</si>
  <si>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</si>
  <si>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</si>
  <si>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</si>
  <si>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</si>
  <si>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</si>
  <si>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</si>
  <si>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</si>
  <si>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</si>
  <si>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</si>
  <si>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</si>
  <si>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</si>
  <si>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</si>
  <si>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</si>
  <si>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</si>
  <si>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</si>
  <si>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</si>
  <si>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</si>
  <si>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</si>
  <si>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</si>
  <si>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</si>
  <si>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</si>
  <si>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</si>
  <si>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</si>
  <si>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</si>
  <si>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</si>
  <si>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</si>
  <si>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</si>
  <si>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</si>
  <si>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</si>
  <si>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</si>
  <si>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</si>
  <si>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</si>
  <si>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</si>
  <si>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</si>
  <si>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</si>
  <si>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</si>
  <si>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</si>
  <si>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</si>
  <si>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</si>
  <si>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</si>
  <si>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</si>
  <si>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</si>
  <si>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</si>
  <si>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</si>
  <si>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</si>
  <si>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</si>
  <si>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</si>
  <si>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</si>
  <si>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</si>
  <si>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</si>
  <si>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</si>
  <si>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</si>
  <si>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</si>
  <si>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</si>
  <si>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</si>
  <si>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</si>
  <si>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</si>
  <si>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</si>
  <si>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</si>
  <si>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</si>
  <si>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</si>
  <si>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</si>
  <si>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</si>
  <si>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</si>
  <si>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</si>
  <si>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</si>
  <si>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</si>
  <si>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</si>
  <si>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</si>
  <si>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</si>
  <si>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</si>
  <si>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</si>
  <si>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</si>
  <si>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</si>
  <si>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</si>
  <si>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</si>
  <si>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</si>
  <si>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</si>
  <si>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</si>
  <si>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</si>
  <si>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</si>
  <si>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</si>
  <si>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</si>
  <si>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</si>
  <si>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</si>
  <si>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</si>
  <si>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</si>
  <si>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</si>
  <si>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</si>
  <si>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</si>
  <si>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</si>
  <si>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</si>
  <si>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</si>
  <si>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</si>
  <si>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</si>
  <si>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</si>
  <si>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</si>
  <si>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</si>
  <si>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</si>
  <si>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</si>
  <si>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</si>
  <si>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</si>
  <si>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</si>
  <si>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</si>
  <si>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</si>
  <si>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</si>
  <si>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</si>
  <si>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</si>
  <si>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</si>
  <si>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</si>
  <si>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</si>
  <si>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</si>
  <si>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</si>
  <si>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</si>
  <si>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</si>
  <si>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</si>
  <si>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</si>
  <si>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</si>
  <si>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</si>
  <si>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</si>
  <si>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</si>
  <si>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</si>
  <si>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</si>
  <si>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</si>
  <si>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</si>
  <si>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</si>
  <si>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</si>
  <si>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</si>
  <si>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</si>
  <si>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</si>
  <si>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</si>
  <si>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</si>
  <si>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</si>
  <si>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</si>
  <si>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</si>
  <si>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</si>
  <si>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</si>
  <si>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</si>
  <si>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</si>
  <si>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</si>
  <si>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</si>
  <si>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</si>
  <si>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</si>
  <si>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</si>
  <si>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</si>
  <si>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</si>
  <si>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</si>
  <si>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</si>
  <si>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</si>
  <si>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</si>
  <si>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</si>
  <si>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</si>
  <si>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</si>
  <si>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</si>
  <si>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</si>
  <si>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</si>
  <si>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</si>
  <si>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</si>
  <si>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</si>
  <si>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</si>
  <si>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</si>
  <si>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</si>
  <si>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</si>
  <si>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</si>
  <si>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</si>
  <si>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</si>
  <si>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</si>
  <si>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</si>
  <si>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</si>
  <si>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</si>
  <si>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</si>
  <si>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</si>
  <si>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</si>
  <si>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</si>
  <si>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</si>
  <si>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</si>
  <si>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</si>
  <si>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</si>
  <si>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</si>
  <si>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</si>
  <si>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</si>
  <si>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</si>
  <si>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</si>
  <si>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</si>
  <si>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</si>
  <si>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</si>
  <si>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</si>
  <si>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</si>
  <si>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</si>
  <si>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</si>
  <si>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</si>
  <si>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</si>
  <si>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</si>
  <si>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</si>
  <si>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</si>
  <si>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</si>
  <si>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</si>
  <si>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</si>
  <si>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</si>
  <si>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</si>
  <si>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</si>
  <si>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</si>
  <si>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</si>
  <si>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</si>
  <si>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</si>
  <si>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</si>
  <si>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</si>
  <si>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</si>
  <si>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</si>
  <si>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</si>
  <si>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</si>
  <si>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</si>
  <si>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</si>
  <si>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</si>
  <si>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</si>
  <si>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</si>
  <si>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</si>
  <si>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</si>
  <si>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</si>
  <si>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</si>
  <si>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</si>
  <si>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</si>
  <si>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</si>
  <si>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</si>
  <si>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</si>
  <si>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</si>
  <si>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</si>
  <si>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</si>
  <si>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</si>
  <si>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</si>
  <si>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</si>
  <si>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</si>
  <si>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</si>
  <si>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</si>
  <si>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</si>
  <si>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</si>
  <si>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</si>
  <si>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</si>
  <si>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</si>
  <si>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</si>
  <si>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</si>
  <si>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</si>
  <si>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</si>
  <si>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</si>
  <si>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</si>
  <si>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</si>
  <si>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</si>
  <si>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</si>
  <si>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</si>
  <si>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</si>
  <si>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</si>
  <si>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</si>
  <si>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</si>
  <si>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</si>
  <si>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</si>
  <si>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</si>
  <si>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</si>
  <si>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</si>
  <si>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</si>
  <si>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</si>
  <si>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</si>
  <si>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</si>
  <si>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</si>
  <si>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</si>
  <si>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</si>
  <si>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</si>
  <si>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</si>
  <si>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</si>
  <si>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</si>
  <si>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</si>
  <si>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</si>
  <si>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</si>
  <si>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</si>
  <si>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</si>
  <si>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</si>
  <si>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</si>
  <si>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</si>
  <si>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</si>
  <si>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</si>
  <si>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</si>
  <si>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</si>
  <si>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</si>
  <si>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</si>
  <si>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</si>
  <si>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</si>
  <si>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</si>
  <si>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</si>
  <si>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</si>
  <si>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</si>
  <si>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</si>
  <si>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</si>
  <si>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</si>
  <si>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</si>
  <si>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</si>
  <si>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</si>
  <si>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</si>
  <si>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</si>
  <si>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</si>
  <si>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</si>
  <si>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</si>
  <si>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</si>
  <si>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</si>
  <si>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</si>
  <si>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</si>
  <si>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</si>
  <si>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</si>
  <si>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</si>
  <si>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</si>
  <si>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</si>
  <si>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</si>
  <si>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</si>
  <si>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</si>
  <si>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</si>
  <si>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</si>
  <si>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</si>
  <si>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</si>
  <si>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</si>
  <si>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</si>
  <si>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</si>
  <si>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</si>
  <si>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</si>
  <si>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</si>
  <si>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</si>
  <si>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</si>
  <si>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</si>
  <si>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</si>
  <si>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</si>
  <si>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</si>
  <si>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</si>
  <si>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</si>
  <si>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</si>
  <si>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</si>
  <si>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</si>
  <si>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</si>
  <si>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</si>
  <si>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</si>
  <si>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</si>
  <si>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</si>
  <si>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</si>
  <si>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</si>
  <si>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</si>
  <si>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</si>
  <si>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</si>
  <si>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</si>
  <si>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</si>
  <si>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</si>
  <si>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</si>
  <si>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</si>
  <si>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</si>
  <si>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</si>
  <si>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</si>
  <si>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</si>
  <si>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</si>
  <si>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</si>
  <si>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</si>
  <si>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</si>
  <si>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</si>
  <si>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</si>
  <si>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</si>
  <si>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</si>
  <si>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</si>
  <si>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</si>
  <si>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</si>
  <si>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</si>
  <si>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</si>
  <si>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</si>
  <si>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</si>
  <si>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</si>
  <si>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</si>
  <si>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</si>
  <si>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</si>
  <si>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</si>
  <si>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</si>
  <si>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</si>
  <si>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</si>
  <si>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</si>
  <si>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</si>
  <si>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</si>
  <si>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</si>
  <si>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</si>
  <si>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</si>
  <si>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</si>
  <si>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</si>
  <si>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</si>
  <si>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</si>
  <si>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</si>
  <si>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</si>
  <si>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</si>
  <si>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</si>
  <si>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</si>
  <si>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</si>
  <si>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</si>
  <si>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</si>
  <si>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</si>
  <si>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</si>
  <si>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</si>
  <si>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</si>
  <si>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</si>
  <si>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</si>
  <si>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</si>
  <si>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</si>
  <si>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</si>
  <si>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</si>
  <si>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</si>
  <si>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</si>
  <si>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</si>
  <si>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</si>
  <si>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</si>
  <si>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</si>
  <si>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</si>
  <si>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</si>
  <si>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</si>
  <si>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</si>
  <si>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</si>
  <si>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</si>
  <si>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</si>
  <si>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</si>
  <si>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</si>
  <si>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</si>
  <si>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</si>
  <si>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</si>
  <si>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</si>
  <si>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</si>
  <si>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</si>
  <si>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</si>
  <si>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</si>
  <si>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</si>
  <si>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</si>
  <si>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</si>
  <si>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</si>
  <si>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</si>
  <si>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</si>
  <si>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</si>
  <si>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</si>
  <si>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</si>
  <si>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</si>
  <si>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</si>
  <si>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</si>
  <si>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</si>
  <si>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</si>
  <si>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</si>
  <si>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</si>
  <si>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</si>
  <si>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</si>
  <si>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</si>
  <si>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</si>
  <si>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</si>
  <si>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</si>
  <si>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</si>
  <si>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</si>
  <si>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</si>
  <si>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</si>
  <si>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</si>
  <si>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</si>
  <si>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</si>
  <si>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</si>
  <si>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</si>
  <si>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</si>
  <si>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</si>
  <si>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</si>
  <si>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</si>
  <si>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</si>
  <si>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</si>
  <si>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</si>
  <si>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</si>
  <si>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</si>
  <si>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</si>
  <si>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</si>
  <si>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</si>
  <si>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</si>
  <si>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</si>
  <si>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</si>
  <si>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</si>
  <si>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</si>
  <si>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</si>
  <si>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</si>
  <si>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</si>
  <si>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</si>
  <si>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</si>
  <si>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</si>
  <si>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</si>
  <si>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</si>
  <si>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</si>
  <si>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</si>
  <si>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</si>
  <si>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</si>
  <si>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</si>
  <si>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</si>
  <si>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</si>
  <si>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</si>
  <si>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</si>
  <si>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</si>
  <si>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</si>
  <si>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</si>
  <si>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</si>
  <si>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</si>
  <si>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</si>
  <si>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</si>
  <si>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</si>
  <si>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</si>
  <si>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</si>
  <si>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</si>
  <si>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</si>
  <si>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</si>
  <si>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</si>
  <si>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</si>
  <si>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</si>
  <si>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</si>
  <si>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</si>
  <si>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</si>
  <si>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</si>
  <si>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</si>
  <si>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</si>
  <si>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</si>
  <si>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</si>
  <si>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</si>
  <si>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</si>
  <si>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</si>
  <si>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</si>
  <si>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</si>
  <si>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</si>
  <si>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</si>
  <si>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</si>
  <si>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</si>
  <si>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</si>
  <si>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</si>
  <si>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</si>
  <si>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</si>
  <si>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</si>
  <si>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</si>
  <si>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</si>
  <si>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</si>
  <si>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</si>
  <si>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</si>
  <si>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</si>
  <si>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</si>
  <si>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</si>
  <si>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</si>
  <si>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</si>
  <si>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</si>
  <si>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</si>
  <si>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</si>
  <si>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</si>
  <si>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</si>
  <si>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</si>
  <si>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</si>
  <si>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</si>
  <si>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</si>
  <si>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</si>
  <si>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</si>
  <si>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</si>
  <si>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</si>
  <si>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</si>
  <si>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</si>
  <si>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</si>
  <si>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</si>
  <si>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</si>
  <si>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</si>
  <si>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</si>
  <si>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</si>
  <si>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</si>
  <si>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</si>
  <si>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</si>
  <si>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</si>
  <si>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</si>
  <si>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</si>
  <si>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</si>
  <si>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</si>
  <si>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</si>
  <si>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</si>
  <si>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</si>
  <si>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</si>
  <si>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</si>
  <si>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</si>
  <si>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</si>
  <si>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</si>
  <si>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</si>
  <si>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</si>
  <si>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</si>
  <si>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</si>
  <si>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</si>
  <si>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</si>
  <si>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</si>
  <si>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</si>
  <si>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</si>
  <si>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</si>
  <si>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</si>
  <si>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</si>
  <si>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</si>
  <si>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</si>
  <si>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</si>
  <si>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</si>
  <si>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</si>
  <si>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</si>
  <si>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</si>
  <si>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</si>
  <si>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</si>
  <si>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</si>
  <si>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</si>
  <si>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</si>
  <si>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</si>
  <si>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</si>
  <si>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</si>
  <si>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</si>
  <si>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</si>
  <si>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</si>
  <si>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</si>
  <si>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</si>
  <si>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</si>
  <si>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</si>
  <si>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</si>
  <si>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</si>
  <si>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</si>
  <si>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</si>
  <si>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</si>
  <si>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</si>
  <si>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</si>
  <si>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</si>
  <si>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</si>
  <si>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</si>
  <si>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</si>
  <si>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</si>
  <si>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</si>
  <si>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</si>
  <si>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</si>
  <si>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</si>
  <si>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</si>
  <si>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</si>
  <si>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</si>
  <si>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</si>
  <si>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</si>
  <si>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</si>
  <si>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</si>
  <si>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</si>
  <si>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</si>
  <si>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</si>
  <si>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</si>
  <si>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</si>
  <si>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</si>
  <si>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</si>
  <si>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</si>
  <si>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</si>
  <si>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</si>
  <si>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</si>
  <si>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</si>
  <si>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</si>
  <si>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</si>
  <si>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</si>
  <si>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</si>
  <si>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</si>
  <si>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</si>
  <si>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</si>
  <si>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</si>
  <si>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</si>
  <si>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</si>
  <si>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</si>
  <si>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</si>
  <si>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</si>
  <si>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</si>
  <si>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</si>
  <si>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</si>
  <si>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</si>
  <si>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</si>
  <si>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</si>
  <si>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</si>
  <si>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</si>
  <si>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</si>
  <si>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</si>
  <si>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</si>
  <si>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</si>
  <si>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</si>
  <si>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</si>
  <si>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</si>
  <si>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</si>
  <si>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</si>
  <si>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</si>
  <si>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</si>
  <si>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</si>
  <si>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</si>
  <si>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</si>
  <si>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</si>
  <si>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</si>
  <si>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</si>
  <si>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</si>
  <si>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</si>
  <si>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</si>
  <si>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</si>
  <si>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</si>
  <si>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</si>
  <si>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</si>
  <si>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</si>
  <si>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</si>
  <si>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</si>
  <si>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</si>
  <si>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</si>
  <si>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</si>
  <si>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</si>
  <si>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</si>
  <si>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</si>
  <si>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</si>
  <si>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</si>
  <si>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</si>
  <si>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</si>
  <si>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</si>
  <si>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</si>
  <si>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</si>
  <si>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</si>
  <si>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</si>
  <si>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</si>
  <si>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</si>
  <si>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</si>
  <si>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</si>
  <si>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</si>
  <si>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</si>
  <si>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</si>
  <si>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</si>
  <si>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</si>
  <si>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</si>
  <si>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</si>
  <si>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</si>
  <si>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</si>
  <si>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</si>
  <si>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</si>
  <si>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</si>
  <si>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</si>
  <si>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</si>
  <si>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</si>
  <si>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</si>
  <si>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</si>
  <si>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</si>
  <si>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</si>
  <si>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</si>
  <si>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</si>
  <si>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</si>
  <si>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</si>
  <si>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</si>
  <si>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</si>
  <si>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</si>
  <si>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</si>
  <si>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</si>
  <si>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</si>
  <si>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</si>
  <si>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</si>
  <si>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</si>
  <si>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</si>
  <si>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</si>
  <si>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</si>
  <si>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</si>
  <si>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</si>
  <si>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</si>
  <si>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</si>
  <si>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</si>
  <si>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</si>
  <si>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</si>
  <si>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</si>
  <si>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</si>
  <si>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</si>
  <si>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</si>
  <si>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</si>
  <si>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</si>
  <si>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</si>
  <si>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</si>
  <si>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</si>
  <si>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</si>
  <si>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</si>
  <si>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</si>
  <si>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</si>
  <si>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</si>
  <si>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</si>
  <si>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</si>
  <si>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</si>
  <si>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</si>
  <si>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</si>
  <si>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</si>
  <si>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</si>
  <si>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</si>
  <si>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</si>
  <si>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</si>
  <si>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</si>
  <si>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</si>
  <si>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</si>
  <si>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</si>
  <si>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</si>
  <si>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</si>
  <si>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</si>
  <si>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</si>
  <si>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</si>
  <si>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</si>
  <si>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</si>
  <si>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</si>
  <si>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</si>
  <si>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</si>
  <si>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</si>
  <si>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</si>
  <si>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</si>
  <si>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</si>
  <si>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</si>
  <si>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</si>
  <si>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</si>
  <si>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</si>
  <si>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</si>
  <si>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</si>
  <si>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</si>
  <si>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</si>
  <si>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</si>
  <si>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</si>
  <si>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</si>
  <si>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</si>
  <si>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</si>
  <si>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</si>
  <si>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</si>
  <si>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</si>
  <si>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</si>
  <si>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</si>
  <si>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</si>
  <si>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</si>
  <si>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</si>
  <si>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</si>
  <si>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</si>
  <si>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</si>
  <si>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</si>
  <si>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</si>
  <si>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</si>
  <si>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</si>
  <si>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</si>
  <si>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</si>
  <si>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</si>
  <si>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</si>
  <si>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</si>
  <si>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</si>
  <si>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</si>
  <si>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</si>
  <si>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</si>
  <si>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</si>
  <si>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</si>
  <si>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</si>
  <si>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</si>
  <si>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</si>
  <si>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</si>
  <si>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</si>
  <si>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</si>
  <si>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</si>
  <si>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</si>
  <si>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</si>
  <si>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</si>
  <si>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</si>
  <si>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</si>
  <si>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</si>
  <si>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</si>
  <si>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</si>
  <si>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</si>
  <si>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</si>
  <si>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</si>
  <si>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</si>
  <si>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</si>
  <si>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</si>
  <si>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</si>
  <si>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</si>
  <si>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</si>
  <si>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</si>
  <si>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</si>
  <si>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</si>
  <si>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</si>
  <si>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</si>
  <si>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</si>
  <si>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</si>
  <si>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</si>
  <si>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</si>
  <si>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</si>
  <si>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</si>
  <si>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</si>
  <si>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</si>
  <si>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</si>
  <si>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</si>
  <si>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</si>
  <si>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</si>
  <si>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</si>
  <si>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</si>
  <si>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</si>
  <si>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</si>
  <si>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</si>
  <si>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</si>
  <si>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</si>
  <si>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</si>
  <si>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</si>
  <si>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</si>
  <si>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</si>
  <si>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</si>
  <si>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</si>
  <si>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</si>
  <si>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</si>
  <si>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</si>
  <si>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</si>
  <si>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</si>
  <si>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</si>
  <si>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</si>
  <si>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</si>
  <si>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</si>
  <si>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</si>
  <si>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</si>
  <si>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</si>
  <si>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</si>
  <si>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</si>
  <si>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</si>
  <si>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</si>
  <si>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</si>
  <si>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</si>
  <si>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</si>
  <si>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</si>
  <si>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</si>
  <si>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</si>
  <si>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</si>
  <si>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</si>
  <si>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</si>
  <si>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</si>
  <si>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</si>
  <si>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</si>
  <si>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</si>
  <si>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</si>
  <si>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</si>
  <si>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</si>
  <si>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</si>
  <si>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</si>
  <si>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</si>
  <si>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</si>
  <si>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</si>
  <si>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</si>
  <si>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</si>
  <si>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</si>
  <si>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</si>
  <si>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</si>
  <si>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</si>
  <si>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</si>
  <si>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</si>
  <si>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</si>
  <si>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</si>
  <si>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</si>
  <si>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</si>
  <si>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</si>
  <si>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</si>
  <si>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</si>
  <si>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</si>
  <si>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</si>
  <si>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</si>
  <si>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</si>
  <si>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</si>
  <si>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</si>
  <si>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</si>
  <si>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</si>
  <si>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</si>
  <si>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</si>
  <si>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</si>
  <si>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</si>
  <si>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</si>
  <si>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</si>
  <si>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</si>
  <si>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</si>
  <si>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</si>
  <si>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</si>
  <si>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</si>
  <si>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</si>
  <si>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</si>
  <si>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</si>
  <si>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</si>
  <si>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</si>
  <si>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</si>
  <si>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</si>
  <si>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</si>
  <si>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</si>
  <si>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</si>
  <si>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</si>
  <si>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</si>
  <si>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</si>
  <si>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</si>
  <si>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</si>
  <si>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</si>
  <si>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</si>
  <si>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</si>
  <si>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</si>
  <si>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</si>
  <si>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</si>
  <si>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</si>
  <si>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</si>
  <si>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</si>
  <si>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</si>
  <si>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</si>
  <si>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</si>
  <si>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</si>
  <si>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</si>
  <si>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</si>
  <si>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</si>
  <si>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</si>
  <si>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</si>
  <si>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</si>
  <si>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</si>
  <si>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</si>
  <si>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</si>
  <si>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</si>
  <si>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</si>
  <si>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</si>
  <si>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</si>
  <si>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</si>
  <si>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</si>
  <si>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</si>
  <si>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</si>
  <si>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</si>
  <si>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</si>
  <si>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</si>
  <si>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</si>
  <si>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</si>
  <si>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</si>
  <si>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</si>
  <si>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</si>
  <si>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</si>
  <si>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</si>
  <si>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</si>
  <si>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</si>
  <si>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</si>
  <si>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</si>
  <si>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</si>
  <si>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</si>
  <si>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</si>
  <si>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</si>
  <si>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</si>
  <si>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</si>
  <si>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</si>
  <si>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</si>
  <si>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</si>
  <si>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</si>
  <si>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</si>
  <si>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</si>
  <si>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</si>
  <si>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</si>
  <si>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</si>
  <si>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</si>
  <si>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</si>
  <si>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</si>
  <si>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</si>
  <si>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</si>
  <si>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</si>
  <si>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</si>
  <si>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</si>
  <si>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</si>
  <si>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</si>
  <si>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</si>
  <si>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</si>
  <si>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</si>
  <si>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</si>
  <si>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</si>
  <si>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</si>
  <si>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</si>
  <si>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</si>
  <si>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</si>
  <si>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</si>
  <si>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</si>
  <si>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</si>
  <si>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</si>
  <si>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</si>
  <si>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</si>
  <si>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</si>
  <si>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</si>
  <si>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</si>
  <si>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</si>
  <si>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</si>
  <si>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</si>
  <si>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</si>
  <si>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</si>
  <si>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</si>
  <si>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</si>
  <si>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</si>
  <si>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</si>
  <si>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</si>
  <si>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</si>
  <si>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</si>
  <si>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</si>
  <si>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</si>
  <si>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</si>
  <si>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</si>
  <si>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</si>
  <si>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</si>
  <si>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</si>
  <si>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</si>
  <si>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</si>
  <si>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</si>
  <si>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</si>
  <si>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</si>
  <si>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</si>
  <si>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</si>
  <si>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</si>
  <si>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</si>
  <si>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</si>
  <si>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</si>
  <si>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</si>
  <si>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</si>
  <si>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</si>
  <si>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</si>
  <si>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</si>
  <si>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</si>
  <si>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</si>
  <si>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</si>
  <si>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</si>
  <si>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</si>
  <si>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</si>
  <si>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</si>
  <si>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</si>
  <si>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</si>
  <si>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</si>
  <si>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</si>
  <si>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</si>
  <si>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</si>
  <si>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</si>
  <si>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</si>
  <si>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</si>
  <si>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</si>
  <si>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</si>
  <si>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</si>
  <si>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</si>
  <si>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</si>
  <si>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</si>
  <si>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</si>
  <si>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</si>
  <si>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</si>
  <si>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</si>
  <si>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</si>
  <si>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</si>
  <si>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</si>
  <si>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</si>
  <si>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</si>
  <si>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</si>
  <si>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</si>
  <si>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</si>
  <si>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</si>
  <si>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</si>
  <si>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</si>
  <si>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</si>
  <si>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</si>
  <si>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</si>
  <si>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</si>
  <si>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</si>
  <si>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</si>
  <si>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</si>
  <si>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</si>
  <si>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</si>
  <si>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</si>
  <si>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</si>
  <si>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</si>
  <si>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</si>
  <si>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</si>
  <si>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</si>
  <si>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</si>
  <si>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</si>
  <si>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</si>
  <si>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</si>
  <si>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</si>
  <si>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</si>
  <si>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</si>
  <si>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</si>
  <si>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</si>
  <si>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</si>
  <si>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</si>
  <si>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</si>
  <si>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</si>
  <si>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</si>
  <si>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</si>
  <si>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</si>
  <si>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</si>
  <si>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</si>
  <si>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</si>
  <si>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</si>
  <si>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</si>
  <si>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</si>
  <si>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</si>
  <si>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</si>
  <si>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</si>
  <si>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</si>
  <si>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</si>
  <si>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</si>
  <si>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</si>
  <si>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</si>
  <si>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</si>
  <si>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</si>
  <si>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</si>
  <si>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</si>
  <si>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</si>
  <si>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</si>
  <si>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</si>
  <si>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</si>
  <si>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</si>
  <si>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</si>
  <si>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</si>
  <si>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</si>
  <si>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</si>
  <si>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</si>
  <si>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</si>
  <si>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</si>
  <si>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</si>
  <si>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</si>
  <si>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</si>
  <si>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</si>
  <si>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</si>
  <si>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</si>
  <si>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</si>
  <si>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</si>
  <si>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</si>
  <si>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</si>
  <si>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</si>
  <si>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</si>
  <si>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</si>
  <si>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</si>
  <si>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</si>
  <si>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</si>
  <si>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</si>
  <si>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</si>
  <si>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</si>
  <si>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</si>
  <si>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</si>
  <si>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</si>
  <si>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</si>
  <si>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</si>
  <si>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</si>
  <si>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</si>
  <si>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</si>
  <si>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</si>
  <si>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</si>
  <si>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</si>
  <si>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</si>
  <si>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</si>
  <si>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</si>
  <si>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</si>
  <si>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</si>
  <si>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</si>
  <si>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</si>
  <si>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</si>
  <si>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</si>
  <si>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</si>
  <si>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</si>
  <si>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</si>
  <si>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</si>
  <si>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</si>
  <si>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</si>
  <si>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</si>
  <si>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</si>
  <si>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</si>
  <si>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</si>
  <si>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</si>
  <si>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</si>
  <si>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</si>
  <si>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</si>
  <si>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</si>
  <si>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</si>
  <si>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</si>
  <si>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</si>
  <si>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</si>
  <si>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</si>
  <si>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</si>
  <si>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</si>
  <si>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</si>
  <si>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</si>
  <si>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</si>
  <si>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</si>
  <si>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</si>
  <si>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</si>
  <si>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</si>
  <si>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</si>
  <si>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</si>
  <si>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</si>
  <si>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</si>
  <si>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</si>
  <si>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</si>
  <si>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</si>
  <si>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</si>
  <si>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</si>
  <si>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</si>
  <si>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</si>
  <si>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</si>
  <si>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</si>
  <si>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</si>
  <si>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</si>
  <si>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</si>
  <si>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</si>
  <si>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</si>
  <si>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</si>
  <si>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</si>
  <si>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</si>
  <si>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</si>
  <si>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</si>
  <si>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</si>
  <si>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</si>
  <si>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</si>
  <si>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</si>
  <si>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</si>
  <si>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</si>
  <si>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</si>
  <si>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</si>
  <si>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</si>
  <si>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</si>
  <si>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</si>
  <si>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</si>
  <si>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</si>
  <si>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</si>
  <si>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</si>
  <si>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</si>
  <si>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</si>
  <si>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</si>
  <si>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</si>
  <si>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</si>
  <si>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</si>
  <si>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</si>
  <si>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</si>
  <si>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</si>
  <si>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</si>
  <si>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</si>
  <si>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</si>
  <si>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</si>
  <si>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</si>
  <si>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</si>
  <si>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</si>
  <si>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</si>
  <si>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</si>
  <si>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</si>
  <si>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</si>
  <si>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</si>
  <si>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</si>
  <si>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</si>
  <si>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</si>
  <si>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</si>
  <si>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</si>
  <si>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</si>
  <si>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</si>
  <si>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</si>
  <si>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</si>
  <si>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</si>
  <si>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</si>
  <si>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</si>
  <si>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</si>
  <si>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</si>
  <si>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</si>
  <si>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</si>
  <si>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</si>
  <si>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</si>
  <si>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</si>
  <si>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</si>
  <si>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</si>
  <si>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</si>
  <si>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</si>
  <si>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</si>
  <si>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</si>
  <si>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</si>
  <si>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</si>
  <si>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</si>
  <si>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</si>
  <si>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</si>
  <si>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</si>
  <si>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</si>
  <si>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</si>
  <si>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</si>
  <si>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</si>
  <si>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</si>
  <si>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</si>
  <si>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</si>
  <si>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</si>
  <si>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</si>
  <si>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</si>
  <si>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</si>
  <si>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</si>
  <si>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</si>
  <si>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</si>
  <si>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</si>
  <si>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</si>
  <si>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</si>
  <si>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</si>
  <si>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</si>
  <si>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</si>
  <si>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</si>
  <si>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</si>
  <si>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</si>
  <si>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</si>
  <si>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</si>
  <si>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</si>
  <si>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</si>
  <si>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</si>
  <si>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</si>
  <si>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</si>
  <si>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</si>
  <si>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</si>
  <si>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</si>
  <si>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</si>
  <si>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</si>
  <si>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</si>
  <si>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</si>
  <si>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</si>
  <si>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</si>
  <si>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</si>
  <si>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</si>
  <si>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</si>
  <si>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</si>
  <si>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</si>
  <si>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</si>
  <si>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</si>
  <si>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</si>
  <si>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</si>
  <si>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</si>
  <si>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</si>
  <si>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</si>
  <si>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</si>
  <si>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</si>
  <si>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</si>
  <si>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</si>
  <si>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</si>
  <si>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</si>
  <si>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</si>
  <si>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</si>
  <si>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</si>
  <si>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</si>
  <si>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</si>
  <si>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</si>
  <si>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</si>
  <si>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</si>
  <si>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</si>
  <si>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</si>
  <si>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</si>
  <si>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</si>
  <si>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</si>
  <si>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</si>
  <si>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</si>
  <si>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</si>
  <si>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</si>
  <si>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</si>
  <si>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</si>
  <si>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</si>
  <si>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</si>
  <si>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</si>
  <si>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</si>
  <si>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</si>
  <si>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</si>
  <si>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</si>
  <si>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</si>
  <si>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</si>
  <si>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</si>
  <si>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</si>
  <si>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</si>
  <si>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</si>
  <si>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</si>
  <si>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</si>
  <si>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</si>
  <si>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</si>
  <si>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</si>
  <si>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</si>
  <si>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</si>
  <si>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</si>
  <si>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</si>
  <si>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</si>
  <si>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</si>
  <si>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</si>
  <si>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</si>
  <si>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</si>
  <si>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</si>
  <si>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</si>
  <si>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</si>
  <si>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</si>
  <si>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</si>
  <si>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</si>
  <si>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</si>
  <si>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</si>
  <si>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</si>
  <si>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</si>
  <si>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</si>
  <si>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</si>
  <si>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</si>
  <si>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</si>
  <si>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</si>
  <si>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</si>
  <si>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</si>
  <si>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</si>
  <si>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</si>
  <si>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</si>
  <si>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</si>
  <si>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</si>
  <si>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</si>
  <si>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</si>
  <si>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</si>
  <si>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</si>
  <si>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</si>
  <si>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</si>
  <si>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</si>
  <si>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</si>
  <si>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</si>
  <si>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</si>
  <si>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</si>
  <si>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</si>
  <si>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</si>
  <si>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</si>
  <si>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</si>
  <si>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</si>
  <si>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</si>
  <si>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</si>
  <si>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</si>
  <si>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</si>
  <si>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</si>
  <si>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</si>
  <si>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</si>
  <si>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</si>
  <si>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</si>
  <si>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</si>
  <si>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</si>
  <si>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</si>
  <si>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</si>
  <si>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</si>
  <si>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</si>
  <si>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</si>
  <si>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</si>
  <si>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</si>
  <si>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</si>
  <si>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</si>
  <si>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</si>
  <si>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</si>
  <si>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</si>
  <si>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</si>
  <si>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</si>
  <si>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</si>
  <si>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</si>
  <si>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</si>
  <si>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</si>
  <si>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</si>
  <si>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</si>
  <si>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</si>
  <si>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</si>
  <si>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</si>
  <si>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</si>
  <si>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</si>
  <si>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</si>
  <si>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</si>
  <si>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</si>
  <si>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</si>
  <si>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</si>
  <si>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</si>
  <si>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</si>
  <si>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</si>
  <si>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</si>
  <si>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</si>
  <si>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</si>
  <si>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</si>
  <si>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</si>
  <si>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</si>
  <si>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</si>
  <si>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</si>
  <si>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</si>
  <si>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</si>
  <si>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</si>
  <si>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</si>
  <si>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</si>
  <si>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</si>
  <si>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</si>
  <si>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</si>
  <si>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</si>
  <si>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</si>
  <si>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</si>
  <si>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</si>
  <si>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</si>
  <si>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</si>
  <si>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</si>
  <si>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</si>
  <si>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</si>
  <si>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</si>
  <si>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</si>
  <si>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</si>
  <si>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</si>
  <si>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</si>
  <si>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</si>
  <si>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</si>
  <si>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</si>
  <si>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</si>
  <si>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</si>
  <si>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</si>
  <si>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</si>
  <si>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</si>
  <si>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</si>
  <si>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</si>
  <si>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</si>
  <si>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</si>
  <si>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</si>
  <si>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</si>
  <si>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</si>
  <si>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</si>
  <si>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</si>
  <si>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</si>
  <si>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</si>
  <si>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</si>
  <si>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</si>
  <si>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</si>
  <si>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</si>
  <si>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</si>
  <si>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</si>
  <si>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</si>
  <si>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</si>
  <si>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</si>
  <si>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</si>
  <si>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</si>
  <si>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</si>
  <si>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</si>
  <si>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</si>
  <si>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</si>
  <si>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</si>
  <si>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</si>
  <si>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</si>
  <si>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</si>
  <si>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</si>
  <si>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</si>
  <si>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</si>
  <si>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</si>
  <si>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</si>
  <si>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</si>
  <si>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</si>
  <si>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</si>
  <si>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</si>
  <si>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</si>
  <si>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</si>
  <si>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</si>
  <si>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</si>
  <si>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</si>
  <si>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</si>
  <si>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</si>
  <si>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</si>
  <si>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</si>
  <si>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</si>
  <si>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</si>
  <si>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</si>
  <si>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</si>
  <si>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</si>
  <si>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</si>
  <si>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</si>
  <si>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</si>
  <si>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</si>
  <si>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</si>
  <si>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</si>
  <si>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</si>
  <si>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</si>
  <si>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</si>
  <si>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</si>
  <si>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</si>
  <si>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</si>
  <si>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</si>
  <si>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</si>
  <si>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</si>
  <si>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</si>
  <si>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</si>
  <si>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</si>
  <si>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</si>
  <si>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</si>
  <si>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</si>
  <si>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</si>
  <si>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</si>
  <si>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</si>
  <si>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</si>
  <si>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</si>
  <si>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</si>
  <si>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</si>
  <si>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</si>
  <si>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</si>
  <si>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</si>
  <si>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</si>
  <si>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</si>
  <si>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</si>
  <si>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</si>
  <si>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</si>
  <si>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</si>
  <si>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</si>
  <si>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</si>
  <si>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</si>
  <si>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</si>
  <si>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</si>
  <si>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</si>
  <si>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</si>
  <si>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</si>
  <si>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</si>
  <si>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</si>
  <si>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</si>
  <si>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</si>
  <si>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</si>
  <si>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</si>
  <si>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</si>
  <si>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</si>
  <si>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</si>
  <si>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</si>
  <si>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</si>
  <si>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</si>
  <si>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</si>
  <si>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</si>
  <si>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</si>
  <si>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</si>
  <si>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</si>
  <si>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</si>
  <si>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</si>
  <si>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</si>
  <si>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</si>
  <si>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</si>
  <si>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</si>
  <si>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</si>
  <si>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</si>
  <si>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</si>
  <si>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</si>
  <si>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</si>
  <si>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</si>
  <si>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</si>
  <si>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</si>
  <si>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</si>
  <si>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</si>
  <si>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</si>
  <si>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</si>
  <si>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</si>
  <si>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</si>
  <si>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</si>
  <si>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</si>
  <si>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</si>
  <si>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</si>
  <si>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</si>
  <si>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</si>
  <si>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</si>
  <si>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</si>
  <si>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</si>
  <si>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</si>
  <si>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</si>
  <si>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</si>
  <si>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</si>
  <si>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</si>
  <si>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</si>
  <si>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</si>
  <si>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</si>
  <si>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</si>
  <si>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</si>
  <si>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</si>
  <si>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</si>
  <si>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</si>
  <si>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</si>
  <si>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</si>
  <si>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</si>
  <si>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</si>
  <si>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</si>
  <si>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</si>
  <si>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</si>
  <si>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</si>
  <si>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</si>
  <si>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</si>
  <si>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</si>
  <si>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</si>
  <si>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</si>
  <si>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</si>
  <si>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</si>
  <si>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</si>
  <si>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</si>
  <si>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</si>
  <si>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</si>
  <si>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</si>
  <si>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</si>
  <si>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</si>
  <si>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</si>
  <si>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</si>
  <si>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</si>
  <si>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</si>
  <si>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</si>
  <si>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</si>
  <si>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</si>
  <si>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</si>
  <si>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</si>
  <si>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</si>
  <si>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</si>
  <si>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</si>
  <si>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</si>
  <si>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</si>
  <si>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</si>
  <si>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</si>
  <si>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</si>
  <si>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</si>
  <si>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</si>
  <si>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</si>
  <si>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</si>
  <si>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</si>
  <si>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</si>
  <si>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</si>
  <si>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</si>
  <si>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</si>
  <si>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</si>
  <si>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</si>
  <si>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</si>
  <si>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</si>
  <si>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</si>
  <si>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</si>
  <si>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</si>
  <si>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</si>
  <si>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</si>
  <si>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</si>
  <si>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</si>
  <si>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</si>
  <si>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</si>
  <si>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</si>
  <si>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</si>
  <si>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</si>
  <si>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</si>
  <si>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</si>
  <si>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</si>
  <si>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</si>
  <si>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</si>
  <si>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</si>
  <si>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</si>
  <si>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</si>
  <si>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</si>
  <si>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</si>
  <si>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</si>
  <si>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</si>
  <si>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</si>
  <si>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</si>
  <si>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</si>
  <si>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</si>
  <si>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</si>
  <si>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</si>
  <si>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</si>
  <si>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</si>
  <si>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</si>
  <si>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</si>
  <si>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</si>
  <si>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</si>
  <si>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</si>
  <si>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</si>
  <si>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</si>
  <si>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</si>
  <si>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</si>
  <si>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</si>
  <si>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</si>
  <si>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</si>
  <si>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</si>
  <si>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</si>
  <si>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</si>
  <si>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</si>
  <si>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</si>
  <si>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</si>
  <si>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</si>
  <si>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</si>
  <si>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</si>
  <si>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</si>
  <si>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</si>
  <si>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</si>
  <si>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</si>
  <si>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</si>
  <si>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</si>
  <si>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</si>
  <si>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</si>
  <si>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</si>
  <si>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</si>
  <si>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</si>
  <si>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</si>
  <si>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</si>
  <si>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</si>
  <si>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</si>
  <si>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</si>
  <si>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</si>
  <si>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</si>
  <si>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</si>
  <si>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</si>
  <si>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</si>
  <si>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</si>
  <si>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</si>
  <si>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</si>
  <si>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</si>
  <si>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</si>
  <si>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</si>
  <si>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</si>
  <si>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</si>
  <si>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</si>
  <si>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</si>
  <si>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</si>
  <si>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</si>
  <si>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</si>
  <si>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</si>
  <si>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</si>
  <si>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</si>
  <si>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</si>
  <si>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</si>
  <si>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</si>
  <si>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</si>
  <si>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</si>
  <si>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</si>
  <si>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</si>
  <si>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</si>
  <si>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</si>
  <si>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</si>
  <si>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</si>
  <si>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</si>
  <si>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</si>
  <si>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</si>
  <si>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</si>
  <si>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</si>
  <si>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</si>
  <si>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</si>
  <si>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</si>
  <si>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</si>
  <si>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</si>
  <si>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</si>
  <si>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</si>
  <si>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</si>
  <si>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</si>
  <si>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</si>
  <si>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</si>
  <si>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</si>
  <si>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</si>
  <si>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</si>
  <si>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</si>
  <si>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</si>
  <si>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</si>
  <si>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</si>
  <si>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</si>
  <si>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</si>
  <si>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</si>
  <si>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</si>
  <si>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</si>
  <si>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</si>
  <si>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</si>
  <si>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</si>
  <si>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</si>
  <si>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</si>
  <si>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</si>
  <si>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</si>
  <si>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</si>
  <si>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</si>
  <si>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</si>
  <si>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</si>
  <si>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</si>
  <si>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</si>
  <si>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</si>
  <si>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</si>
  <si>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</si>
  <si>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</si>
  <si>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</si>
  <si>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</si>
  <si>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</si>
  <si>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</si>
  <si>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</si>
  <si>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</si>
  <si>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</si>
  <si>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</si>
  <si>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</si>
  <si>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</si>
  <si>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</si>
  <si>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</si>
  <si>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</si>
  <si>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</si>
  <si>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</si>
  <si>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</si>
  <si>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</si>
  <si>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</si>
  <si>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</si>
  <si>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</si>
  <si>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</si>
  <si>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</si>
  <si>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</si>
  <si>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</si>
  <si>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</si>
  <si>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</si>
  <si>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</si>
  <si>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</si>
  <si>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</si>
  <si>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</si>
  <si>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</si>
  <si>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</si>
  <si>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</si>
  <si>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</si>
  <si>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</si>
  <si>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</si>
  <si>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</si>
  <si>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</si>
  <si>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</si>
  <si>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</si>
  <si>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</si>
  <si>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</si>
  <si>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</si>
  <si>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</si>
  <si>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</si>
  <si>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</si>
  <si>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</si>
  <si>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</si>
  <si>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</si>
  <si>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</si>
  <si>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</si>
  <si>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</si>
  <si>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</si>
  <si>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</si>
  <si>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</si>
  <si>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</si>
  <si>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</si>
  <si>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</si>
  <si>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</si>
  <si>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</si>
  <si>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</si>
  <si>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</si>
  <si>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</si>
  <si>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</si>
  <si>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</si>
  <si>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</si>
  <si>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</si>
  <si>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</si>
  <si>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</si>
  <si>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</si>
  <si>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</si>
  <si>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</si>
  <si>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</si>
  <si>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</si>
  <si>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</si>
  <si>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</si>
  <si>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</si>
  <si>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</si>
  <si>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</si>
  <si>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</si>
  <si>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</si>
  <si>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</si>
  <si>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</si>
  <si>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</si>
  <si>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</si>
  <si>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</si>
  <si>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</si>
  <si>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</si>
  <si>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</si>
  <si>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</si>
  <si>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</si>
  <si>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</si>
  <si>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</si>
  <si>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</si>
  <si>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</si>
  <si>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</si>
  <si>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</si>
  <si>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</si>
  <si>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</si>
  <si>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</si>
  <si>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</si>
  <si>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</si>
  <si>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</si>
  <si>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</si>
  <si>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</si>
  <si>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</si>
  <si>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</si>
  <si>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</si>
  <si>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</si>
  <si>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</si>
  <si>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</si>
  <si>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</si>
  <si>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</si>
  <si>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</si>
  <si>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</si>
  <si>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</si>
  <si>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</si>
  <si>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</si>
  <si>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</si>
  <si>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</si>
  <si>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</si>
  <si>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</si>
  <si>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</si>
  <si>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</si>
  <si>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</si>
  <si>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</si>
  <si>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</si>
  <si>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</si>
  <si>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</si>
  <si>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</si>
  <si>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</si>
  <si>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</si>
  <si>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</si>
  <si>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</si>
  <si>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</si>
  <si>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</si>
  <si>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</si>
  <si>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</si>
  <si>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</si>
  <si>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</si>
  <si>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</si>
  <si>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</si>
  <si>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</si>
  <si>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</si>
  <si>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</si>
  <si>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</si>
  <si>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</si>
  <si>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</si>
  <si>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</si>
  <si>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</si>
  <si>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</si>
  <si>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</si>
  <si>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</si>
  <si>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</si>
  <si>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</si>
  <si>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</si>
  <si>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</si>
  <si>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</si>
  <si>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</si>
  <si>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</si>
  <si>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</si>
  <si>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</si>
  <si>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</si>
  <si>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</si>
  <si>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</si>
  <si>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</si>
  <si>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</si>
  <si>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</si>
  <si>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</si>
  <si>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</si>
  <si>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</si>
  <si>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</si>
  <si>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</si>
  <si>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</si>
  <si>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</si>
  <si>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</si>
  <si>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</si>
  <si>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</si>
  <si>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</si>
  <si>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</si>
  <si>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</si>
  <si>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</si>
  <si>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</si>
  <si>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</si>
  <si>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</si>
  <si>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</si>
  <si>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</si>
  <si>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</si>
  <si>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</si>
  <si>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</si>
  <si>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</si>
  <si>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</si>
  <si>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</si>
  <si>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</si>
  <si>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</si>
  <si>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</si>
  <si>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</si>
  <si>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</si>
  <si>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</si>
  <si>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</si>
  <si>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</si>
  <si>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</si>
  <si>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</si>
  <si>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</si>
  <si>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</si>
  <si>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</si>
  <si>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</si>
  <si>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</si>
  <si>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</si>
  <si>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</si>
  <si>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</si>
  <si>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</si>
  <si>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</si>
  <si>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</si>
  <si>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</si>
  <si>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</si>
  <si>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</si>
  <si>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</si>
  <si>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</si>
  <si>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</si>
  <si>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</si>
  <si>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</si>
  <si>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</si>
  <si>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</si>
  <si>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</si>
  <si>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</si>
  <si>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</si>
  <si>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</si>
  <si>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</si>
  <si>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</si>
  <si>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</si>
  <si>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</si>
  <si>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</si>
  <si>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</si>
  <si>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</si>
  <si>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</si>
  <si>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</si>
  <si>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</si>
  <si>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</si>
  <si>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</si>
  <si>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</si>
  <si>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</si>
  <si>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</si>
  <si>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</si>
  <si>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</si>
  <si>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</si>
  <si>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</si>
  <si>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</si>
  <si>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</si>
  <si>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</si>
  <si>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</si>
  <si>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</si>
  <si>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</si>
  <si>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</si>
  <si>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</si>
  <si>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</si>
  <si>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</si>
  <si>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</si>
  <si>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</si>
  <si>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</si>
  <si>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</si>
  <si>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</si>
  <si>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</si>
  <si>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</si>
  <si>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</si>
  <si>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</si>
  <si>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</si>
  <si>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</si>
  <si>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</si>
  <si>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</si>
  <si>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</si>
  <si>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</si>
  <si>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</si>
  <si>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</si>
  <si>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</si>
  <si>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</si>
  <si>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</si>
  <si>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</si>
  <si>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</si>
  <si>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</si>
  <si>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</si>
  <si>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</si>
  <si>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</si>
  <si>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</si>
  <si>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</si>
  <si>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</si>
  <si>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</si>
  <si>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</si>
  <si>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</si>
  <si>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</si>
  <si>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</si>
  <si>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</si>
  <si>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</si>
  <si>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</si>
  <si>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</si>
  <si>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</si>
  <si>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</si>
  <si>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</si>
  <si>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</si>
  <si>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</si>
  <si>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</si>
  <si>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</si>
  <si>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</si>
  <si>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</si>
  <si>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</si>
  <si>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</si>
  <si>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</si>
  <si>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</si>
  <si>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</si>
  <si>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</si>
  <si>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</si>
  <si>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</si>
  <si>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</si>
  <si>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</si>
  <si>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</si>
  <si>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</si>
  <si>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</si>
  <si>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</si>
  <si>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</si>
  <si>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</si>
  <si>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</si>
  <si>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</si>
  <si>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</si>
  <si>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</si>
  <si>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</si>
  <si>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</si>
  <si>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</si>
  <si>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</si>
  <si>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</si>
  <si>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</si>
  <si>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</si>
  <si>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</si>
  <si>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</si>
  <si>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</si>
  <si>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</si>
  <si>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</si>
  <si>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</si>
  <si>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</si>
  <si>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</si>
  <si>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</si>
  <si>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</si>
  <si>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</si>
  <si>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</si>
  <si>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</si>
  <si>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</si>
  <si>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</si>
  <si>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</si>
  <si>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</si>
  <si>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</si>
  <si>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</si>
  <si>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</si>
  <si>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</si>
  <si>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</si>
  <si>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</si>
  <si>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</si>
  <si>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</si>
  <si>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</si>
  <si>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</si>
  <si>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</si>
  <si>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</si>
  <si>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</si>
  <si>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</si>
  <si>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</si>
  <si>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</si>
  <si>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</si>
  <si>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</si>
  <si>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</si>
  <si>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</si>
  <si>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</si>
  <si>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</si>
  <si>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</si>
  <si>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</si>
  <si>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</si>
  <si>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</si>
  <si>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</si>
  <si>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</si>
  <si>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</si>
  <si>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</si>
  <si>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</si>
  <si>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</si>
  <si>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</si>
  <si>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</si>
  <si>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</si>
  <si>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</si>
  <si>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</si>
  <si>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</si>
  <si>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</si>
  <si>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</si>
  <si>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</si>
  <si>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</si>
  <si>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</si>
  <si>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</si>
  <si>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</si>
  <si>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</si>
  <si>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</si>
  <si>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</si>
  <si>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</si>
  <si>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</si>
  <si>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</si>
  <si>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</si>
  <si>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</si>
  <si>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</si>
  <si>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</si>
  <si>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</si>
  <si>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</si>
  <si>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</si>
  <si>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</si>
  <si>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</si>
  <si>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</si>
  <si>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</si>
  <si>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</si>
  <si>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</si>
  <si>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</si>
  <si>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</si>
  <si>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</si>
  <si>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</si>
  <si>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</si>
  <si>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</si>
  <si>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</si>
  <si>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</si>
  <si>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</si>
  <si>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</si>
  <si>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</si>
  <si>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</si>
  <si>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</si>
  <si>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</si>
  <si>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</si>
  <si>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</si>
  <si>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</si>
  <si>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</si>
  <si>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</si>
  <si>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</si>
  <si>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</si>
  <si>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</si>
  <si>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</si>
  <si>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</si>
  <si>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</si>
  <si>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</si>
  <si>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</si>
  <si>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</si>
  <si>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</si>
  <si>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</si>
  <si>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</si>
  <si>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</si>
  <si>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</si>
  <si>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</si>
  <si>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</si>
  <si>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</si>
  <si>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</si>
  <si>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</si>
  <si>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</si>
  <si>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</si>
  <si>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</si>
  <si>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</si>
  <si>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</si>
  <si>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</si>
  <si>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</si>
  <si>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</si>
  <si>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</si>
  <si>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</si>
  <si>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</si>
  <si>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</si>
  <si>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</si>
  <si>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</si>
  <si>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</si>
  <si>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</si>
  <si>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</si>
  <si>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</si>
  <si>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</si>
  <si>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</si>
  <si>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</si>
  <si>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</si>
  <si>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</si>
  <si>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</si>
  <si>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</si>
  <si>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</si>
  <si>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</si>
  <si>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</si>
  <si>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</si>
  <si>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</si>
  <si>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</si>
  <si>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</si>
  <si>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</si>
  <si>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</si>
  <si>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</si>
  <si>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</si>
  <si>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</si>
  <si>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</si>
  <si>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</si>
  <si>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</si>
  <si>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</si>
  <si>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</si>
  <si>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</si>
  <si>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</si>
  <si>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</si>
  <si>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</si>
  <si>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</si>
  <si>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</si>
  <si>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</si>
  <si>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</si>
  <si>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</si>
  <si>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</si>
  <si>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</si>
  <si>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</si>
  <si>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</si>
  <si>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</si>
  <si>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</si>
  <si>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</si>
  <si>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</si>
  <si>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</si>
  <si>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</si>
  <si>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</si>
  <si>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</si>
  <si>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</si>
  <si>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</si>
  <si>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</si>
  <si>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</si>
  <si>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</si>
  <si>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</si>
  <si>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</si>
  <si>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</si>
  <si>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</si>
  <si>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</si>
  <si>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</si>
  <si>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</si>
  <si>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</si>
  <si>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</si>
  <si>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</si>
  <si>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</si>
  <si>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</si>
  <si>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</si>
  <si>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</si>
  <si>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</si>
  <si>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</si>
  <si>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</si>
  <si>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</si>
  <si>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</si>
  <si>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</si>
  <si>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</si>
  <si>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</si>
  <si>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</si>
  <si>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</si>
  <si>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</si>
  <si>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</si>
  <si>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</si>
  <si>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</si>
  <si>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</si>
  <si>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</si>
  <si>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</si>
  <si>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</si>
  <si>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</si>
  <si>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</si>
  <si>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</si>
  <si>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</si>
  <si>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</si>
  <si>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</si>
  <si>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</si>
  <si>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</si>
  <si>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</si>
  <si>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</si>
  <si>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</si>
  <si>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</si>
  <si>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</si>
  <si>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</si>
  <si>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</si>
  <si>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</si>
  <si>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</si>
  <si>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</si>
  <si>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</si>
  <si>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</si>
  <si>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</si>
  <si>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</si>
  <si>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</si>
  <si>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</si>
  <si>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</si>
  <si>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</si>
  <si>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</si>
  <si>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</si>
  <si>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</si>
  <si>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</si>
  <si>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</si>
  <si>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</si>
  <si>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</si>
  <si>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</si>
  <si>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</si>
  <si>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</si>
  <si>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</si>
  <si>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</si>
  <si>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</si>
  <si>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</si>
  <si>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</si>
  <si>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</si>
  <si>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</si>
  <si>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</si>
  <si>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</si>
  <si>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</si>
  <si>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</si>
  <si>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</si>
  <si>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</si>
  <si>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</si>
  <si>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</si>
  <si>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</si>
  <si>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</si>
  <si>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</si>
  <si>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</si>
  <si>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</si>
  <si>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</si>
  <si>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</si>
  <si>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</si>
  <si>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</si>
  <si>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</si>
  <si>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</si>
  <si>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</si>
  <si>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</si>
  <si>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</si>
  <si>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</si>
  <si>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</si>
  <si>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</si>
  <si>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</si>
  <si>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</si>
  <si>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</si>
  <si>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</si>
  <si>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</si>
  <si>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</si>
  <si>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</si>
  <si>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</si>
  <si>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</si>
  <si>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</si>
  <si>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</si>
  <si>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</si>
  <si>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</si>
  <si>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</si>
  <si>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</si>
  <si>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</si>
  <si>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</si>
  <si>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</si>
  <si>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</si>
  <si>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</si>
  <si>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</si>
  <si>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</si>
  <si>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</si>
  <si>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</si>
  <si>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</si>
  <si>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</si>
  <si>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</si>
  <si>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</si>
  <si>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</si>
  <si>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</si>
  <si>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</si>
  <si>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</si>
  <si>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</si>
  <si>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</si>
  <si>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</si>
  <si>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</si>
  <si>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</si>
  <si>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</si>
  <si>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</si>
  <si>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</si>
  <si>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</si>
  <si>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</si>
  <si>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</si>
  <si>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</si>
  <si>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</si>
  <si>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</si>
  <si>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</si>
  <si>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</si>
  <si>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</si>
  <si>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</si>
  <si>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</si>
  <si>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</si>
  <si>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</si>
  <si>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</si>
  <si>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</si>
  <si>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</si>
  <si>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</si>
  <si>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</si>
  <si>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</si>
  <si>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</si>
  <si>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</si>
  <si>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</si>
  <si>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</si>
  <si>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</si>
  <si>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</si>
  <si>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</si>
  <si>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</si>
  <si>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</si>
  <si>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</si>
  <si>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</si>
  <si>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</si>
  <si>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</si>
  <si>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</si>
  <si>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</si>
  <si>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</si>
  <si>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</si>
  <si>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</si>
  <si>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</si>
  <si>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</si>
  <si>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</si>
  <si>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</si>
  <si>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</si>
  <si>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</si>
  <si>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</si>
  <si>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</si>
  <si>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</si>
  <si>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</si>
  <si>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</si>
  <si>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</si>
  <si>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</si>
  <si>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</si>
  <si>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</si>
  <si>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</si>
  <si>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</si>
  <si>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</si>
  <si>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</si>
  <si>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</si>
  <si>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</si>
  <si>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</si>
  <si>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</si>
  <si>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</si>
  <si>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</si>
  <si>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</si>
  <si>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</si>
  <si>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</si>
  <si>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</si>
  <si>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</si>
  <si>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</si>
  <si>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</si>
  <si>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</si>
  <si>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</si>
  <si>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</si>
  <si>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</si>
  <si>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</si>
  <si>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</si>
  <si>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</si>
  <si>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</si>
  <si>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</si>
  <si>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</si>
  <si>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</si>
  <si>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</si>
  <si>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</si>
  <si>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</si>
  <si>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</si>
  <si>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</si>
  <si>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</si>
  <si>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</si>
  <si>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</si>
  <si>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</si>
  <si>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</si>
  <si>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</si>
  <si>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</si>
  <si>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</si>
  <si>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</si>
  <si>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</si>
  <si>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</si>
  <si>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</si>
  <si>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</si>
  <si>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</si>
  <si>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</si>
  <si>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</si>
  <si>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</si>
  <si>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</si>
  <si>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</si>
  <si>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</si>
  <si>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</si>
  <si>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</si>
  <si>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</si>
  <si>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</si>
  <si>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</si>
  <si>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</si>
  <si>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</si>
  <si>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</si>
  <si>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</si>
  <si>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</si>
  <si>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</si>
  <si>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</si>
  <si>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</si>
  <si>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</si>
  <si>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</si>
  <si>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</si>
  <si>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</si>
  <si>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</si>
  <si>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</si>
  <si>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</si>
  <si>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</si>
  <si>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</si>
  <si>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</si>
  <si>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</si>
  <si>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</si>
  <si>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</si>
  <si>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</si>
  <si>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</si>
  <si>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</si>
  <si>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</si>
  <si>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</si>
  <si>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</si>
  <si>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</si>
  <si>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</si>
  <si>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</si>
  <si>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</si>
  <si>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</si>
  <si>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</si>
  <si>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</si>
  <si>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</si>
  <si>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</si>
  <si>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</si>
  <si>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</si>
  <si>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</si>
  <si>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</si>
  <si>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</si>
  <si>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</si>
  <si>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</si>
  <si>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</si>
  <si>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</si>
  <si>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</si>
  <si>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</si>
  <si>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</si>
  <si>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</si>
  <si>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</si>
  <si>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</si>
  <si>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</si>
  <si>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</si>
  <si>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</si>
  <si>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</si>
  <si>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</si>
  <si>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</si>
  <si>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</si>
  <si>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</si>
  <si>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</si>
  <si>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</si>
  <si>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</si>
  <si>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</si>
  <si>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</si>
  <si>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</si>
  <si>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</si>
  <si>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</si>
  <si>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</si>
  <si>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</si>
  <si>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</si>
  <si>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</si>
  <si>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</si>
  <si>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</si>
  <si>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</si>
  <si>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</si>
  <si>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</si>
  <si>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</si>
  <si>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</si>
  <si>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</si>
  <si>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</si>
  <si>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</si>
  <si>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</si>
  <si>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</si>
  <si>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</si>
  <si>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</si>
  <si>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</si>
  <si>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</si>
  <si>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</si>
  <si>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</si>
  <si>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</si>
  <si>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</si>
  <si>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</si>
  <si>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</si>
  <si>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</si>
  <si>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</si>
  <si>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</si>
  <si>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</si>
  <si>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</si>
  <si>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</si>
  <si>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</si>
  <si>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</si>
  <si>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</si>
  <si>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</si>
  <si>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</si>
  <si>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</si>
  <si>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</si>
  <si>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</si>
  <si>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</si>
  <si>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</si>
  <si>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</si>
  <si>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</si>
  <si>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</si>
  <si>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</si>
  <si>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</si>
  <si>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</si>
  <si>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</si>
  <si>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</si>
  <si>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</si>
  <si>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</si>
  <si>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</si>
  <si>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</si>
  <si>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</si>
  <si>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</si>
  <si>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</si>
  <si>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</si>
  <si>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</si>
  <si>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</si>
  <si>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</si>
  <si>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</si>
  <si>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</si>
  <si>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</si>
  <si>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</si>
  <si>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</si>
  <si>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</si>
  <si>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</si>
  <si>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</si>
  <si>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</si>
  <si>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</si>
  <si>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</si>
  <si>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</si>
  <si>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</si>
  <si>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</si>
  <si>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</si>
  <si>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</si>
  <si>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</si>
  <si>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</si>
  <si>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</si>
  <si>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</si>
  <si>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</si>
  <si>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</si>
  <si>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</si>
  <si>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</si>
  <si>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</si>
  <si>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</si>
  <si>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</si>
  <si>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</si>
  <si>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</si>
  <si>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</si>
  <si>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</si>
  <si>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</si>
  <si>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</si>
  <si>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</si>
  <si>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</si>
  <si>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</si>
  <si>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</si>
  <si>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</si>
  <si>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</si>
  <si>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</si>
  <si>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</si>
  <si>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</si>
  <si>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</si>
  <si>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</si>
  <si>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</si>
  <si>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</si>
  <si>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</si>
  <si>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</si>
  <si>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</si>
  <si>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</si>
  <si>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</si>
  <si>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</si>
  <si>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</si>
  <si>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</si>
  <si>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</si>
  <si>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</si>
  <si>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</si>
  <si>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</si>
  <si>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</si>
  <si>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</si>
  <si>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</si>
  <si>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</si>
  <si>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</si>
  <si>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</si>
  <si>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</si>
  <si>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</si>
  <si>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</si>
  <si>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</si>
  <si>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</si>
  <si>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</si>
  <si>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</si>
  <si>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</si>
  <si>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</si>
  <si>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</si>
  <si>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</si>
  <si>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</si>
  <si>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</si>
  <si>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</si>
  <si>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</si>
  <si>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</si>
  <si>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</si>
  <si>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</si>
  <si>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</si>
  <si>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</si>
  <si>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</si>
  <si>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</si>
  <si>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</si>
  <si>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</si>
  <si>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</si>
  <si>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</si>
  <si>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</si>
  <si>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</si>
  <si>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</si>
  <si>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</si>
  <si>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</si>
  <si>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</si>
  <si>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</si>
  <si>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</si>
  <si>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</si>
  <si>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</si>
  <si>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</si>
  <si>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</si>
  <si>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</si>
  <si>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</si>
  <si>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</si>
  <si>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</si>
  <si>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</si>
  <si>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</si>
  <si>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</si>
  <si>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</si>
  <si>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</si>
  <si>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</si>
  <si>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</si>
  <si>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</si>
  <si>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</si>
  <si>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</si>
  <si>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</si>
  <si>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</si>
  <si>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</si>
  <si>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</si>
  <si>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</si>
  <si>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</si>
  <si>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</si>
  <si>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</si>
  <si>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</si>
  <si>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</si>
  <si>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</si>
  <si>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</si>
  <si>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</si>
  <si>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</si>
  <si>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</si>
  <si>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</si>
  <si>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</si>
  <si>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</si>
  <si>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</si>
  <si>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</si>
  <si>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</si>
  <si>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</si>
  <si>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</si>
  <si>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</si>
  <si>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</si>
  <si>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</si>
  <si>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</si>
  <si>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</si>
  <si>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</si>
  <si>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</si>
  <si>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</si>
  <si>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</si>
  <si>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</si>
  <si>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</si>
  <si>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</si>
  <si>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</si>
  <si>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</si>
  <si>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</si>
  <si>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</si>
  <si>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</si>
  <si>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</si>
  <si>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</si>
  <si>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</si>
  <si>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</si>
  <si>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</si>
  <si>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</si>
  <si>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</si>
  <si>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</si>
  <si>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</si>
  <si>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</si>
  <si>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</si>
  <si>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</si>
  <si>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</si>
  <si>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</si>
  <si>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</si>
  <si>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</si>
  <si>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</si>
  <si>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</si>
  <si>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</si>
  <si>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</si>
  <si>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</si>
  <si>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</si>
  <si>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</si>
  <si>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</si>
  <si>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</si>
  <si>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</si>
  <si>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</si>
  <si>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</si>
  <si>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</si>
  <si>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</si>
  <si>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</si>
  <si>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</si>
  <si>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</si>
  <si>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</si>
  <si>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</si>
  <si>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</si>
  <si>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</si>
  <si>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</si>
  <si>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</si>
  <si>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</si>
  <si>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</si>
  <si>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</si>
  <si>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</si>
  <si>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</si>
  <si>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</si>
  <si>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</si>
  <si>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</si>
  <si>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</si>
  <si>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</si>
  <si>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</si>
  <si>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</si>
  <si>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</si>
  <si>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</si>
  <si>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</si>
  <si>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</si>
  <si>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</si>
  <si>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</si>
  <si>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</si>
  <si>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</si>
  <si>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</si>
  <si>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</si>
  <si>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</si>
  <si>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</si>
  <si>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</si>
  <si>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</si>
  <si>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</si>
  <si>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</si>
  <si>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</si>
  <si>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</si>
  <si>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</si>
  <si>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</si>
  <si>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</si>
  <si>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</si>
  <si>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</si>
  <si>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</si>
  <si>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</si>
  <si>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</si>
  <si>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</si>
  <si>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</si>
  <si>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</si>
  <si>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</si>
  <si>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</si>
  <si>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</si>
  <si>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</si>
  <si>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</si>
  <si>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</si>
  <si>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</si>
  <si>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</si>
  <si>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</si>
  <si>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</si>
  <si>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</si>
  <si>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</si>
  <si>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</si>
  <si>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</si>
  <si>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</si>
  <si>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</si>
  <si>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</si>
  <si>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</si>
  <si>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</si>
  <si>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</si>
  <si>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</si>
  <si>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</si>
  <si>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</si>
  <si>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</si>
  <si>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</si>
  <si>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</si>
  <si>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</si>
  <si>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</si>
  <si>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</si>
  <si>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</si>
  <si>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</si>
  <si>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</si>
  <si>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</si>
  <si>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</si>
  <si>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</si>
  <si>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</si>
  <si>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</si>
  <si>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</si>
  <si>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</si>
  <si>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</si>
  <si>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</si>
  <si>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</si>
  <si>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</si>
  <si>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</si>
  <si>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</si>
  <si>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</si>
  <si>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</si>
  <si>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</si>
  <si>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</si>
  <si>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</si>
  <si>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</si>
  <si>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</si>
  <si>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</si>
  <si>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</si>
  <si>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</si>
  <si>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</si>
  <si>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</si>
  <si>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</si>
  <si>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</si>
  <si>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</si>
  <si>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</si>
  <si>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</si>
  <si>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</si>
  <si>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</si>
  <si>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</si>
  <si>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</si>
  <si>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</si>
  <si>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</si>
  <si>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</si>
  <si>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</si>
  <si>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</si>
  <si>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</si>
  <si>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</si>
  <si>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</si>
  <si>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</si>
  <si>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</si>
  <si>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</si>
  <si>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</si>
  <si>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</si>
  <si>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</si>
  <si>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</si>
  <si>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</si>
  <si>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</si>
  <si>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</si>
  <si>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</si>
  <si>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</si>
  <si>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</si>
  <si>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</si>
  <si>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</si>
  <si>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</si>
  <si>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</si>
  <si>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</si>
  <si>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</si>
  <si>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</si>
  <si>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</si>
  <si>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</si>
  <si>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</si>
  <si>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</si>
  <si>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</si>
  <si>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</si>
  <si>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</si>
  <si>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</si>
  <si>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</si>
  <si>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</si>
  <si>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</si>
  <si>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</si>
  <si>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</si>
  <si>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</si>
  <si>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</si>
  <si>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</si>
  <si>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</si>
  <si>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</si>
  <si>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</si>
  <si>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</si>
  <si>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</si>
  <si>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</si>
  <si>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</si>
  <si>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</si>
  <si>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</si>
  <si>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</si>
  <si>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</si>
  <si>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</si>
  <si>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</si>
  <si>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</si>
  <si>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</si>
  <si>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</si>
  <si>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</si>
  <si>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</si>
  <si>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</si>
  <si>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</si>
  <si>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</si>
  <si>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</si>
  <si>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</si>
  <si>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</si>
  <si>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</si>
  <si>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</si>
  <si>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</si>
  <si>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</si>
  <si>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</si>
  <si>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</si>
  <si>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</si>
  <si>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</si>
  <si>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</si>
  <si>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</si>
  <si>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</si>
  <si>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</si>
  <si>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</si>
  <si>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</si>
  <si>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</si>
  <si>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</si>
  <si>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</si>
  <si>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</si>
  <si>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</si>
  <si>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</si>
  <si>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</si>
  <si>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</si>
  <si>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</si>
  <si>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</si>
  <si>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</si>
  <si>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</si>
  <si>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</si>
  <si>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</si>
  <si>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</si>
  <si>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</si>
  <si>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</si>
  <si>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</si>
  <si>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</si>
  <si>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</si>
  <si>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</si>
  <si>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</si>
  <si>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</si>
  <si>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</si>
  <si>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</si>
  <si>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</si>
  <si>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</si>
  <si>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</si>
  <si>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</si>
  <si>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</si>
  <si>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</si>
  <si>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</si>
  <si>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</si>
  <si>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</si>
  <si>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</si>
  <si>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</si>
  <si>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</si>
  <si>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</si>
  <si>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</si>
  <si>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</si>
  <si>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</si>
  <si>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</si>
  <si>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</si>
  <si>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</si>
  <si>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</si>
  <si>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</si>
  <si>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</si>
  <si>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</si>
  <si>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</si>
  <si>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</si>
  <si>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</si>
  <si>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</si>
  <si>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</si>
  <si>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</si>
  <si>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</si>
  <si>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</si>
  <si>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</si>
  <si>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</si>
  <si>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</si>
  <si>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</si>
  <si>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</si>
  <si>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</si>
  <si>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</si>
  <si>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</si>
  <si>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</si>
  <si>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</si>
  <si>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</si>
  <si>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</si>
  <si>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</si>
  <si>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</si>
  <si>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</si>
  <si>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</si>
  <si>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</si>
  <si>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</si>
  <si>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</si>
  <si>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</si>
  <si>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</si>
  <si>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</si>
  <si>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</si>
  <si>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</si>
  <si>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</si>
  <si>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</si>
  <si>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</si>
  <si>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</si>
  <si>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</si>
  <si>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</si>
  <si>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</si>
  <si>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</si>
  <si>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</si>
  <si>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</si>
  <si>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</si>
  <si>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</si>
  <si>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</si>
  <si>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</si>
  <si>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</si>
  <si>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</si>
  <si>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</si>
  <si>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</si>
  <si>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</si>
  <si>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</si>
  <si>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</si>
  <si>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</si>
  <si>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</si>
  <si>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</si>
  <si>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</si>
  <si>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</si>
  <si>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</si>
  <si>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</si>
  <si>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</si>
  <si>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</si>
  <si>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</si>
  <si>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</si>
  <si>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</si>
  <si>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</si>
  <si>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</si>
  <si>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</si>
  <si>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</si>
  <si>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</si>
  <si>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</si>
  <si>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</si>
  <si>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</si>
  <si>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</si>
  <si>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</si>
  <si>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</si>
  <si>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</si>
  <si>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</si>
  <si>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</si>
  <si>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</si>
  <si>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</si>
  <si>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</si>
  <si>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</si>
  <si>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</si>
  <si>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</si>
  <si>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</si>
  <si>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</si>
  <si>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</si>
  <si>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</si>
  <si>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</si>
  <si>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</si>
  <si>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</si>
  <si>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</si>
  <si>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</si>
  <si>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</si>
  <si>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</si>
  <si>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</si>
  <si>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</si>
  <si>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</si>
  <si>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</si>
  <si>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</si>
  <si>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</si>
  <si>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</si>
  <si>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</si>
  <si>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</si>
  <si>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</si>
  <si>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</si>
  <si>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</si>
  <si>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</si>
  <si>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</si>
  <si>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</si>
  <si>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</si>
  <si>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</si>
  <si>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</si>
  <si>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</si>
  <si>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</si>
  <si>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</si>
  <si>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</si>
  <si>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</si>
  <si>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</si>
  <si>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</si>
  <si>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</si>
  <si>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</si>
  <si>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</si>
  <si>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</si>
  <si>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</si>
  <si>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</si>
  <si>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</si>
  <si>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</si>
  <si>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</si>
  <si>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</si>
  <si>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</si>
  <si>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</si>
  <si>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</si>
  <si>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</si>
  <si>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</si>
  <si>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</si>
  <si>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</si>
  <si>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</si>
  <si>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</si>
  <si>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</si>
  <si>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</si>
  <si>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</si>
  <si>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</si>
  <si>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</si>
  <si>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</si>
  <si>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</si>
  <si>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</si>
  <si>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</si>
  <si>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</si>
  <si>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</si>
  <si>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</si>
  <si>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</si>
  <si>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</si>
  <si>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</si>
  <si>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</si>
  <si>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</si>
  <si>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</si>
  <si>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</si>
  <si>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</si>
  <si>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</si>
  <si>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</si>
  <si>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</si>
  <si>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</si>
  <si>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</si>
  <si>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</si>
  <si>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</si>
  <si>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</si>
  <si>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</si>
  <si>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</si>
  <si>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</si>
  <si>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</si>
  <si>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</si>
  <si>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</si>
  <si>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</si>
  <si>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</si>
  <si>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</si>
  <si>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</si>
  <si>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</si>
  <si>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</si>
  <si>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</si>
  <si>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</si>
  <si>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</si>
  <si>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</si>
  <si>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</si>
  <si>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</si>
  <si>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</si>
  <si>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</si>
  <si>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</si>
  <si>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</si>
  <si>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</si>
  <si>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</si>
  <si>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</si>
  <si>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</si>
  <si>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</si>
  <si>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</si>
  <si>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</si>
  <si>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</si>
  <si>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</si>
  <si>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</si>
  <si>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</si>
  <si>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</si>
  <si>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</si>
  <si>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</si>
  <si>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</si>
  <si>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</si>
  <si>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</si>
  <si>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</si>
  <si>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</si>
  <si>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</si>
  <si>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</si>
  <si>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</si>
  <si>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</si>
  <si>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</si>
  <si>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</si>
  <si>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</si>
  <si>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</si>
  <si>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</si>
  <si>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</si>
  <si>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</si>
  <si>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</si>
  <si>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</si>
  <si>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</si>
  <si>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</si>
  <si>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</si>
  <si>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</si>
  <si>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</si>
  <si>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</si>
  <si>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</si>
  <si>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</si>
  <si>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</si>
  <si>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</si>
  <si>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</si>
  <si>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</si>
  <si>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</si>
  <si>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</si>
  <si>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</si>
  <si>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</si>
  <si>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</si>
  <si>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</si>
  <si>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</si>
  <si>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</si>
  <si>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</si>
  <si>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</si>
  <si>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</si>
  <si>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</si>
  <si>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</si>
  <si>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</si>
  <si>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</si>
  <si>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</si>
  <si>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</si>
  <si>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</si>
  <si>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</si>
  <si>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</si>
  <si>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</si>
  <si>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</si>
  <si>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</si>
  <si>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</si>
  <si>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</si>
  <si>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</si>
  <si>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</si>
  <si>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</si>
  <si>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</si>
  <si>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</si>
  <si>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</si>
  <si>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</si>
  <si>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</si>
  <si>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</si>
  <si>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</si>
  <si>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</si>
  <si>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</si>
  <si>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</si>
  <si>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</si>
  <si>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</si>
  <si>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</si>
  <si>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</si>
  <si>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</si>
  <si>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</si>
  <si>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</si>
  <si>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</si>
  <si>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</si>
  <si>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</si>
  <si>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</si>
  <si>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</si>
  <si>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</si>
  <si>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</si>
  <si>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</si>
  <si>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</si>
  <si>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</si>
  <si>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</si>
  <si>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</si>
  <si>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</si>
  <si>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</si>
  <si>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</si>
  <si>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</si>
  <si>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</si>
  <si>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</si>
  <si>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</si>
  <si>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</si>
  <si>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</si>
  <si>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</si>
  <si>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</si>
  <si>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</si>
  <si>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</si>
  <si>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</si>
  <si>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</si>
  <si>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</si>
  <si>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</si>
  <si>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</si>
  <si>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</si>
  <si>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</si>
  <si>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</si>
  <si>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</si>
  <si>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</si>
  <si>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</si>
  <si>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</si>
  <si>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</si>
  <si>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</si>
  <si>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</si>
  <si>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</si>
  <si>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</si>
  <si>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</si>
  <si>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</si>
  <si>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</si>
  <si>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</si>
  <si>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</si>
  <si>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</si>
  <si>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</si>
  <si>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</si>
  <si>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</si>
  <si>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</si>
  <si>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</si>
  <si>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</si>
  <si>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</si>
  <si>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</si>
  <si>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</si>
  <si>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</si>
  <si>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</si>
  <si>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</si>
  <si>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</si>
  <si>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</si>
  <si>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</si>
  <si>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</si>
  <si>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</si>
  <si>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</si>
  <si>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</si>
  <si>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</si>
  <si>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</si>
  <si>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</si>
  <si>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</si>
  <si>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</si>
  <si>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</si>
  <si>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</si>
  <si>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</si>
  <si>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</si>
  <si>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</si>
  <si>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</si>
  <si>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</si>
  <si>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</si>
  <si>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</si>
  <si>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</si>
  <si>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</si>
  <si>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</si>
  <si>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</si>
  <si>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</si>
  <si>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</si>
  <si>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</si>
  <si>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</si>
  <si>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</si>
  <si>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</si>
  <si>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</si>
  <si>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</si>
  <si>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</si>
  <si>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</si>
  <si>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</si>
  <si>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</si>
  <si>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</si>
  <si>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</si>
  <si>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</si>
  <si>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</si>
  <si>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</si>
  <si>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</si>
  <si>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</si>
  <si>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</si>
  <si>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</si>
  <si>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</si>
  <si>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</si>
  <si>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</si>
  <si>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</si>
  <si>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</si>
  <si>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</si>
  <si>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</si>
  <si>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</si>
  <si>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</si>
  <si>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</si>
  <si>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</si>
  <si>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</si>
  <si>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</si>
  <si>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</si>
  <si>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</si>
  <si>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</si>
  <si>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</si>
  <si>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</si>
  <si>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</si>
  <si>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</si>
  <si>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</si>
  <si>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</si>
  <si>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</si>
  <si>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</si>
  <si>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</si>
  <si>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</si>
  <si>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</si>
  <si>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</si>
  <si>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</si>
  <si>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</si>
  <si>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</si>
  <si>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</si>
  <si>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</si>
  <si>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</si>
  <si>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</si>
  <si>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</si>
  <si>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</si>
  <si>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</si>
  <si>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</si>
  <si>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</si>
  <si>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</si>
  <si>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</si>
  <si>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</si>
  <si>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</si>
  <si>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</si>
  <si>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</si>
  <si>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</si>
  <si>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</si>
  <si>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</si>
  <si>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</si>
  <si>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</si>
  <si>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</si>
  <si>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</si>
  <si>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</si>
  <si>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</si>
  <si>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</si>
  <si>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</si>
  <si>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</si>
  <si>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</si>
  <si>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</si>
  <si>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</si>
  <si>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</si>
  <si>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</si>
  <si>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</si>
  <si>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</si>
  <si>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</si>
  <si>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</si>
  <si>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</si>
  <si>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</si>
  <si>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</si>
  <si>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</si>
  <si>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</si>
  <si>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</si>
  <si>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</si>
  <si>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</si>
  <si>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</si>
  <si>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</si>
  <si>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</si>
  <si>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</si>
  <si>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</si>
  <si>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</si>
  <si>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</si>
  <si>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</si>
  <si>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</si>
  <si>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</si>
  <si>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</si>
  <si>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</si>
  <si>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</si>
  <si>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</si>
  <si>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</si>
  <si>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</si>
  <si>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</si>
  <si>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</si>
  <si>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</si>
  <si>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</si>
  <si>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</si>
  <si>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</si>
  <si>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</si>
  <si>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</si>
  <si>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</si>
  <si>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</si>
  <si>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</si>
  <si>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</si>
  <si>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</si>
  <si>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</si>
  <si>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</si>
  <si>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</si>
  <si>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</si>
  <si>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</si>
  <si>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</si>
  <si>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</si>
  <si>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</si>
  <si>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</si>
  <si>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</si>
  <si>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</si>
  <si>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</si>
  <si>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</si>
  <si>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</si>
  <si>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</si>
  <si>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</si>
  <si>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</si>
  <si>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</si>
  <si>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</si>
  <si>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</si>
  <si>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</si>
  <si>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</si>
  <si>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</si>
  <si>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</si>
  <si>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</si>
  <si>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</si>
  <si>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</si>
  <si>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</si>
  <si>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</si>
  <si>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</si>
  <si>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</si>
  <si>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</si>
  <si>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</si>
  <si>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</si>
  <si>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</si>
  <si>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</si>
  <si>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</si>
  <si>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</si>
  <si>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</si>
  <si>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</si>
  <si>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</si>
  <si>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</si>
  <si>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</si>
  <si>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</si>
  <si>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</si>
  <si>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</si>
  <si>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</si>
  <si>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</si>
  <si>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</si>
  <si>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</si>
  <si>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</si>
  <si>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</si>
  <si>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</si>
  <si>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</si>
  <si>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</si>
  <si>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</si>
  <si>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</si>
  <si>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</si>
  <si>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</si>
  <si>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</si>
  <si>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</si>
  <si>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</si>
  <si>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</si>
  <si>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</si>
  <si>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</si>
  <si>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</si>
  <si>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</si>
  <si>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</si>
  <si>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</si>
  <si>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</si>
  <si>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</si>
  <si>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</si>
  <si>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</si>
  <si>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</si>
  <si>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</si>
  <si>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</si>
  <si>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</si>
  <si>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</si>
  <si>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</si>
  <si>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</si>
  <si>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</si>
  <si>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</si>
  <si>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</si>
  <si>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</si>
  <si>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</si>
  <si>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</si>
  <si>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</si>
  <si>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</si>
  <si>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</si>
  <si>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</si>
  <si>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</si>
  <si>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</si>
  <si>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</si>
  <si>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</si>
  <si>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</si>
  <si>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</si>
  <si>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</si>
  <si>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</si>
  <si>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</si>
  <si>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</si>
  <si>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</si>
  <si>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</si>
  <si>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</si>
  <si>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</si>
  <si>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</si>
  <si>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</si>
  <si>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</si>
  <si>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</si>
  <si>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</si>
  <si>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</si>
  <si>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</si>
  <si>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</si>
  <si>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</si>
  <si>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</si>
  <si>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</si>
  <si>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</si>
  <si>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</si>
  <si>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</si>
  <si>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</si>
  <si>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</si>
  <si>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</si>
  <si>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</si>
  <si>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</si>
  <si>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</si>
  <si>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</si>
  <si>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</si>
  <si>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</si>
  <si>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</si>
  <si>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</si>
  <si>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</si>
  <si>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</si>
  <si>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</si>
  <si>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</si>
  <si>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</si>
  <si>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</si>
  <si>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</si>
  <si>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</si>
  <si>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</si>
  <si>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</si>
  <si>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</si>
  <si>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</si>
  <si>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</si>
  <si>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</si>
  <si>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</si>
  <si>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</si>
  <si>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</si>
  <si>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</si>
  <si>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</si>
  <si>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</si>
  <si>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</si>
  <si>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</si>
  <si>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</si>
  <si>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</si>
  <si>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</si>
  <si>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</si>
  <si>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</si>
  <si>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</si>
  <si>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</si>
  <si>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</si>
  <si>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</si>
  <si>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</si>
  <si>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</si>
  <si>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</si>
  <si>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</si>
  <si>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</si>
  <si>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</si>
  <si>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</si>
  <si>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</si>
  <si>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</si>
  <si>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</si>
  <si>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</si>
  <si>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</si>
  <si>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</si>
  <si>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</si>
  <si>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</si>
  <si>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</si>
  <si>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</si>
  <si>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</si>
  <si>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</si>
  <si>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</si>
  <si>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</si>
  <si>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</si>
  <si>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</si>
  <si>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</si>
  <si>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</si>
  <si>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</si>
  <si>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</si>
  <si>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</si>
  <si>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</si>
  <si>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</si>
  <si>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</si>
  <si>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</si>
  <si>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</si>
  <si>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</si>
  <si>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</si>
  <si>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</si>
  <si>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</si>
  <si>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</si>
  <si>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</si>
  <si>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</si>
  <si>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</si>
  <si>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</si>
  <si>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</si>
  <si>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</si>
  <si>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</si>
  <si>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</si>
  <si>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</si>
  <si>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</si>
  <si>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</si>
  <si>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</si>
  <si>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</si>
  <si>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</si>
  <si>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</si>
  <si>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</si>
  <si>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</si>
  <si>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</si>
  <si>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</si>
  <si>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</si>
  <si>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</si>
  <si>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</si>
  <si>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</si>
  <si>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</si>
  <si>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</si>
  <si>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</si>
  <si>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</si>
  <si>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</si>
  <si>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</si>
  <si>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</si>
  <si>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</si>
  <si>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</si>
  <si>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</si>
  <si>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</si>
  <si>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</si>
  <si>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</si>
  <si>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</si>
  <si>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</si>
  <si>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</si>
  <si>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</si>
  <si>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</si>
  <si>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</si>
  <si>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</si>
  <si>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</si>
  <si>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</si>
  <si>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</si>
  <si>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</si>
  <si>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</si>
  <si>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</si>
  <si>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</si>
  <si>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</si>
  <si>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</si>
  <si>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</si>
  <si>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</si>
  <si>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</si>
  <si>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</si>
  <si>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</si>
  <si>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</si>
  <si>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</si>
  <si>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</si>
  <si>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</si>
  <si>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</si>
  <si>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</si>
  <si>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</si>
  <si>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</si>
  <si>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</si>
  <si>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</si>
  <si>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</si>
  <si>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</si>
  <si>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</si>
  <si>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</si>
  <si>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</si>
  <si>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</si>
  <si>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</si>
  <si>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</si>
  <si>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</si>
  <si>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</si>
  <si>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</si>
  <si>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</si>
  <si>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</si>
  <si>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</si>
  <si>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</si>
  <si>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</si>
  <si>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</si>
  <si>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</si>
  <si>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</si>
  <si>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</si>
  <si>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</si>
  <si>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</si>
  <si>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</si>
  <si>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</si>
  <si>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</si>
  <si>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</si>
  <si>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</si>
  <si>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</si>
  <si>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</si>
  <si>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</si>
  <si>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</si>
  <si>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</si>
  <si>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</si>
  <si>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</si>
  <si>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</si>
  <si>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</si>
  <si>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</si>
  <si>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</si>
  <si>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</si>
  <si>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</si>
  <si>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</si>
  <si>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</si>
  <si>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</si>
  <si>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</si>
  <si>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</si>
  <si>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</si>
  <si>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</si>
  <si>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</si>
  <si>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</si>
  <si>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</si>
  <si>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</si>
  <si>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</si>
  <si>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</si>
  <si>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</si>
  <si>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</si>
  <si>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</si>
  <si>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</si>
  <si>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</si>
  <si>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</si>
  <si>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</si>
  <si>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</si>
  <si>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</si>
  <si>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</si>
  <si>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</si>
  <si>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</si>
  <si>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</si>
  <si>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</si>
  <si>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</si>
  <si>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</si>
  <si>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</si>
  <si>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</si>
  <si>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</si>
  <si>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</si>
  <si>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</si>
  <si>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</si>
  <si>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</si>
  <si>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</si>
  <si>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</si>
  <si>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</si>
  <si>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</si>
  <si>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</si>
  <si>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</si>
  <si>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</si>
  <si>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</si>
  <si>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</si>
  <si>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</si>
  <si>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</si>
  <si>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</si>
  <si>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</si>
  <si>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</si>
  <si>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</si>
  <si>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</si>
  <si>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</si>
  <si>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</si>
  <si>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</si>
  <si>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</si>
  <si>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</si>
  <si>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</si>
  <si>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</si>
  <si>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</si>
  <si>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</si>
  <si>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</si>
  <si>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</si>
  <si>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</si>
  <si>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</si>
  <si>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</si>
  <si>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</si>
  <si>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</si>
  <si>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</si>
  <si>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</si>
  <si>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</si>
  <si>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</si>
  <si>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</si>
  <si>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</si>
  <si>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</si>
  <si>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</si>
  <si>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</si>
  <si>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</si>
  <si>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</si>
  <si>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</si>
  <si>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</si>
  <si>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</si>
  <si>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</si>
  <si>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</si>
  <si>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</si>
  <si>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</si>
  <si>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</si>
  <si>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</si>
  <si>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</si>
  <si>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</si>
  <si>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</si>
  <si>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</si>
  <si>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</si>
  <si>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</si>
  <si>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</si>
  <si>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</si>
  <si>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</si>
  <si>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</si>
  <si>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</si>
  <si>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</si>
  <si>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</si>
  <si>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</si>
  <si>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</si>
  <si>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</si>
  <si>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</si>
  <si>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</si>
  <si>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</si>
  <si>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</si>
  <si>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</si>
  <si>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</si>
  <si>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</si>
  <si>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</si>
  <si>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</si>
  <si>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</si>
  <si>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</si>
  <si>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</si>
  <si>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</si>
  <si>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</si>
  <si>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</si>
  <si>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</si>
  <si>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</si>
  <si>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</si>
  <si>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</si>
  <si>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</si>
  <si>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</si>
  <si>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</si>
  <si>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</si>
  <si>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</si>
  <si>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</si>
  <si>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</si>
  <si>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</si>
  <si>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</si>
  <si>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</si>
  <si>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</si>
  <si>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</si>
  <si>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</si>
  <si>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</si>
  <si>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</si>
  <si>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</si>
  <si>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</si>
  <si>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</si>
  <si>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</si>
  <si>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</si>
  <si>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</si>
  <si>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</si>
  <si>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</si>
  <si>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</si>
  <si>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</si>
  <si>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</si>
  <si>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</si>
  <si>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</si>
  <si>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</si>
  <si>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</si>
  <si>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</si>
  <si>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</si>
  <si>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</si>
  <si>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</si>
  <si>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</si>
  <si>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</si>
  <si>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</si>
  <si>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</si>
  <si>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</si>
  <si>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</si>
  <si>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</si>
  <si>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</si>
  <si>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</si>
  <si>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</si>
  <si>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</si>
  <si>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</si>
  <si>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</si>
  <si>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</si>
  <si>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</si>
  <si>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</si>
  <si>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</si>
  <si>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</si>
  <si>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</si>
  <si>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</si>
  <si>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</si>
  <si>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</si>
  <si>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</si>
  <si>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</si>
  <si>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</si>
  <si>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</si>
  <si>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</si>
  <si>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</si>
  <si>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</si>
  <si>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</si>
  <si>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</si>
  <si>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</si>
  <si>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</si>
  <si>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</si>
  <si>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</si>
  <si>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</si>
  <si>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</si>
  <si>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</si>
  <si>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</si>
  <si>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</si>
  <si>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</si>
  <si>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</si>
  <si>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</si>
  <si>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</si>
  <si>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</si>
  <si>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</si>
  <si>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</si>
  <si>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</si>
  <si>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</si>
  <si>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</si>
  <si>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</si>
  <si>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</si>
  <si>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</si>
  <si>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</si>
  <si>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</si>
  <si>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</si>
  <si>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</si>
  <si>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</si>
  <si>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</si>
  <si>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</si>
  <si>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</si>
  <si>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</si>
  <si>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</si>
  <si>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</si>
  <si>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</si>
  <si>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</si>
  <si>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</si>
  <si>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</si>
  <si>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</si>
  <si>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</si>
  <si>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</si>
  <si>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</si>
  <si>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</si>
  <si>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</si>
  <si>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</si>
  <si>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</si>
  <si>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</si>
  <si>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</si>
  <si>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</si>
  <si>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</si>
  <si>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</si>
  <si>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</si>
  <si>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</si>
  <si>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</si>
  <si>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</si>
  <si>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</si>
  <si>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</si>
  <si>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</si>
  <si>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</si>
  <si>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</si>
  <si>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</si>
  <si>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</si>
  <si>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</si>
  <si>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</si>
  <si>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</si>
  <si>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</si>
  <si>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</si>
  <si>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</si>
  <si>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</si>
  <si>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</si>
  <si>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</si>
  <si>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</si>
  <si>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</si>
  <si>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</si>
  <si>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</si>
  <si>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</si>
  <si>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</si>
  <si>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</si>
  <si>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</si>
  <si>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</si>
  <si>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</si>
  <si>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</si>
  <si>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</si>
  <si>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</si>
  <si>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</si>
  <si>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</si>
  <si>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</si>
  <si>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</si>
  <si>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</si>
  <si>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</si>
  <si>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</si>
  <si>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</si>
  <si>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</si>
  <si>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</si>
  <si>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</si>
  <si>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</si>
  <si>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</si>
  <si>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</si>
  <si>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</si>
  <si>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</si>
  <si>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</si>
  <si>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</si>
  <si>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</si>
  <si>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</si>
  <si>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</si>
  <si>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</si>
  <si>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</si>
  <si>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</si>
  <si>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</si>
  <si>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</si>
  <si>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</si>
  <si>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</si>
  <si>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</si>
  <si>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</si>
  <si>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</si>
  <si>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</si>
  <si>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</si>
  <si>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</si>
  <si>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</si>
  <si>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</si>
  <si>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</si>
  <si>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</si>
  <si>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</si>
  <si>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</si>
  <si>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</si>
  <si>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</si>
  <si>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</si>
  <si>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</si>
  <si>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</si>
  <si>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</si>
  <si>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</si>
  <si>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</si>
  <si>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</si>
  <si>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</si>
  <si>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</si>
  <si>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</si>
  <si>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</si>
  <si>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</si>
  <si>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</si>
  <si>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</si>
  <si>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</si>
  <si>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</si>
  <si>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</si>
  <si>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</si>
  <si>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</si>
  <si>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</si>
  <si>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</si>
  <si>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</si>
  <si>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</si>
  <si>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</si>
  <si>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</si>
  <si>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</si>
  <si>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</si>
  <si>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</si>
  <si>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</si>
  <si>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</si>
  <si>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</si>
  <si>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</si>
  <si>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</si>
  <si>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</si>
  <si>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</si>
  <si>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</si>
  <si>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</si>
  <si>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</si>
  <si>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</si>
  <si>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</si>
  <si>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</si>
  <si>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</si>
  <si>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</si>
  <si>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</si>
  <si>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</si>
  <si>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</si>
  <si>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</si>
  <si>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</si>
  <si>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</si>
  <si>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</si>
  <si>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</si>
  <si>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</si>
  <si>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</si>
  <si>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</si>
  <si>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</si>
  <si>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</si>
  <si>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</si>
  <si>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</si>
  <si>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</si>
  <si>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</si>
  <si>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</si>
  <si>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</si>
  <si>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</si>
  <si>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</si>
  <si>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</si>
  <si>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</si>
  <si>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</si>
  <si>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</si>
  <si>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</si>
  <si>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</si>
  <si>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</si>
  <si>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</si>
  <si>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</si>
  <si>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</si>
  <si>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</si>
  <si>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</si>
  <si>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</si>
  <si>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</si>
  <si>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</si>
  <si>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</si>
  <si>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</si>
  <si>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</si>
  <si>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</si>
  <si>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</si>
  <si>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</si>
  <si>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</si>
  <si>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</si>
  <si>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</si>
  <si>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</si>
  <si>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</si>
  <si>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</si>
  <si>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</si>
  <si>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</si>
  <si>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</si>
  <si>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</si>
  <si>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</si>
  <si>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</si>
  <si>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</si>
  <si>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</si>
  <si>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</si>
  <si>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</si>
  <si>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</si>
  <si>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</si>
  <si>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</si>
  <si>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</si>
  <si>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</si>
  <si>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</si>
  <si>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</si>
  <si>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</si>
  <si>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</si>
  <si>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</si>
  <si>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</si>
  <si>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</si>
  <si>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</si>
  <si>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</si>
  <si>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</si>
  <si>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</si>
  <si>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</si>
  <si>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</si>
  <si>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</si>
  <si>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</si>
  <si>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</si>
  <si>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</si>
  <si>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</si>
  <si>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</si>
  <si>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</si>
  <si>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</si>
  <si>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</si>
  <si>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</si>
  <si>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</si>
  <si>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</si>
  <si>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</si>
  <si>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</si>
  <si>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</si>
  <si>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</si>
  <si>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</si>
  <si>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</si>
  <si>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</si>
  <si>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</si>
  <si>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</si>
  <si>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</si>
  <si>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</si>
  <si>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</si>
  <si>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</si>
  <si>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</si>
  <si>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</si>
  <si>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</si>
  <si>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</si>
  <si>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</si>
  <si>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</si>
  <si>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</si>
  <si>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</si>
  <si>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</si>
  <si>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</si>
  <si>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</si>
  <si>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</si>
  <si>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</si>
  <si>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</si>
  <si>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</si>
  <si>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</si>
  <si>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</si>
  <si>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</si>
  <si>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</si>
  <si>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</si>
  <si>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</si>
  <si>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</si>
  <si>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</si>
  <si>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</si>
  <si>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</si>
  <si>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</si>
  <si>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</si>
  <si>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</si>
  <si>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</si>
  <si>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</si>
  <si>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</si>
  <si>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</si>
  <si>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</si>
  <si>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</si>
  <si>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</si>
  <si>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</si>
  <si>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</si>
  <si>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</si>
  <si>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</si>
  <si>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</si>
  <si>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</si>
  <si>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</si>
  <si>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</si>
  <si>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</si>
  <si>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</si>
  <si>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</si>
  <si>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</si>
  <si>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</si>
  <si>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</si>
  <si>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</si>
  <si>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</si>
  <si>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</si>
  <si>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</si>
  <si>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</si>
  <si>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</si>
  <si>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</si>
  <si>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</si>
  <si>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</si>
  <si>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</si>
  <si>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</si>
  <si>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</si>
  <si>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</si>
  <si>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</si>
  <si>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</si>
  <si>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</si>
  <si>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</si>
  <si>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</si>
  <si>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</si>
  <si>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</si>
  <si>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</si>
  <si>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</si>
  <si>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</si>
  <si>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</si>
  <si>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</si>
  <si>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</si>
  <si>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</si>
  <si>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</si>
  <si>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</si>
  <si>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</si>
  <si>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</si>
  <si>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</si>
  <si>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</si>
  <si>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</si>
  <si>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</si>
  <si>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</si>
  <si>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</si>
  <si>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</si>
  <si>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</si>
  <si>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</si>
  <si>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</si>
  <si>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</si>
  <si>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</si>
  <si>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</si>
  <si>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</si>
  <si>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</si>
  <si>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</si>
  <si>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</si>
  <si>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</si>
  <si>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</si>
  <si>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</si>
  <si>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</si>
  <si>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</si>
  <si>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</si>
  <si>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</si>
  <si>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</si>
  <si>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</si>
  <si>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</si>
  <si>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</si>
  <si>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</si>
  <si>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</si>
  <si>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</si>
  <si>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</si>
  <si>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</si>
  <si>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</si>
  <si>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</si>
  <si>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</si>
  <si>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</si>
  <si>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</si>
  <si>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</si>
  <si>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</si>
  <si>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</si>
  <si>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</si>
  <si>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</si>
  <si>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</si>
  <si>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</si>
  <si>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</si>
  <si>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</si>
  <si>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</si>
  <si>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</si>
  <si>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</si>
  <si>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</si>
  <si>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</si>
  <si>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</si>
  <si>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</si>
  <si>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</si>
  <si>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</si>
  <si>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</si>
  <si>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</si>
  <si>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</si>
  <si>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</si>
  <si>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</si>
  <si>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</si>
  <si>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</si>
  <si>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</si>
  <si>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</si>
  <si>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</si>
  <si>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</si>
  <si>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</si>
  <si>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</si>
  <si>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</si>
  <si>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</si>
  <si>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</si>
  <si>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</si>
  <si>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</si>
  <si>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</si>
  <si>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</si>
  <si>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</si>
  <si>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</si>
  <si>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</si>
  <si>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</si>
  <si>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</si>
  <si>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</si>
  <si>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</si>
  <si>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</si>
  <si>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</si>
  <si>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</si>
  <si>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</si>
  <si>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</si>
  <si>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</si>
  <si>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</si>
  <si>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</si>
  <si>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</si>
  <si>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</si>
  <si>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</si>
  <si>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</si>
  <si>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</si>
  <si>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</si>
  <si>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</si>
  <si>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</si>
  <si>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</si>
  <si>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</si>
  <si>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</si>
  <si>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</si>
  <si>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</si>
  <si>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</si>
  <si>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</si>
  <si>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</si>
  <si>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</si>
  <si>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</si>
  <si>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</si>
  <si>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</si>
  <si>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</si>
  <si>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</si>
  <si>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</si>
  <si>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</si>
  <si>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</si>
  <si>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</si>
  <si>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</si>
  <si>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</si>
  <si>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</si>
  <si>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</si>
  <si>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</si>
  <si>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</si>
  <si>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</si>
  <si>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</si>
  <si>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</si>
  <si>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</si>
  <si>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</si>
  <si>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</si>
  <si>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</si>
  <si>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</si>
  <si>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</si>
  <si>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</si>
  <si>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</si>
  <si>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</si>
  <si>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</si>
  <si>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</si>
  <si>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</si>
  <si>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</si>
  <si>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</si>
  <si>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</si>
  <si>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</si>
  <si>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</si>
  <si>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</si>
  <si>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</si>
  <si>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</si>
  <si>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</si>
  <si>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</si>
  <si>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</si>
  <si>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</si>
  <si>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</si>
  <si>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</si>
  <si>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</si>
  <si>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</si>
  <si>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</si>
  <si>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</si>
  <si>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</si>
  <si>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</si>
  <si>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</si>
  <si>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</si>
  <si>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</si>
  <si>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</si>
  <si>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</si>
  <si>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</si>
  <si>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</si>
  <si>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</si>
  <si>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</si>
  <si>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</si>
  <si>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</si>
  <si>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</si>
  <si>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</si>
  <si>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</si>
  <si>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</si>
  <si>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</si>
  <si>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</si>
  <si>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</si>
  <si>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</si>
  <si>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</si>
  <si>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</si>
  <si>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</si>
  <si>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</si>
  <si>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</si>
  <si>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</si>
  <si>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</si>
  <si>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</si>
  <si>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</si>
  <si>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</si>
  <si>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</si>
  <si>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</si>
  <si>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</si>
  <si>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</si>
  <si>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</si>
  <si>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</si>
  <si>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</si>
  <si>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</si>
  <si>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</si>
  <si>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</si>
  <si>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</si>
  <si>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</si>
  <si>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</si>
  <si>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</si>
  <si>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</si>
  <si>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</si>
  <si>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</si>
  <si>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</si>
  <si>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</si>
  <si>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</si>
  <si>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</si>
  <si>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</si>
  <si>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</si>
  <si>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</si>
  <si>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</si>
  <si>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</si>
  <si>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</si>
  <si>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</si>
  <si>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</si>
  <si>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</si>
  <si>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</si>
  <si>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</si>
  <si>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</si>
  <si>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</si>
  <si>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</si>
  <si>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</si>
  <si>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</si>
  <si>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</si>
  <si>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</si>
  <si>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</si>
  <si>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</si>
  <si>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</si>
  <si>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</si>
  <si>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</si>
  <si>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</si>
  <si>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</si>
  <si>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</si>
  <si>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</si>
  <si>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</si>
  <si>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</si>
  <si>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</si>
  <si>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</si>
  <si>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</si>
  <si>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</si>
  <si>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</si>
  <si>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</si>
  <si>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</si>
  <si>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</si>
  <si>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</si>
  <si>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</si>
  <si>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</si>
  <si>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</si>
  <si>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</si>
  <si>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</si>
  <si>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</si>
  <si>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</si>
  <si>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</si>
  <si>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</si>
  <si>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</si>
  <si>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</si>
  <si>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</si>
  <si>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</si>
  <si>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</si>
  <si>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</si>
  <si>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</si>
  <si>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</si>
  <si>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</si>
  <si>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</si>
  <si>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</si>
  <si>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</si>
  <si>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</si>
  <si>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</si>
  <si>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</si>
  <si>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</si>
  <si>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</si>
  <si>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</si>
  <si>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</si>
  <si>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</si>
  <si>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</si>
  <si>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</si>
  <si>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</si>
  <si>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</si>
  <si>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</si>
  <si>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</si>
  <si>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</si>
  <si>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</si>
  <si>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</si>
  <si>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</si>
  <si>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</si>
  <si>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</si>
  <si>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</si>
  <si>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</si>
  <si>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</si>
  <si>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</si>
  <si>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</si>
  <si>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</si>
  <si>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</si>
  <si>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</si>
  <si>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</si>
  <si>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</si>
  <si>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</si>
  <si>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</si>
  <si>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</si>
  <si>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</si>
  <si>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</si>
  <si>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</si>
  <si>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</si>
  <si>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</si>
  <si>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</si>
  <si>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</si>
  <si>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</si>
  <si>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</si>
  <si>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</si>
  <si>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</si>
  <si>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</si>
  <si>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</si>
  <si>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</si>
  <si>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</si>
  <si>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</si>
  <si>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</si>
  <si>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</si>
  <si>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</si>
  <si>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</si>
  <si>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</si>
  <si>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</si>
  <si>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</si>
  <si>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</si>
  <si>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</si>
  <si>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</si>
  <si>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</si>
  <si>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</si>
  <si>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</si>
  <si>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</si>
  <si>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</si>
  <si>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</si>
  <si>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</si>
  <si>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</si>
  <si>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</si>
  <si>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</si>
  <si>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</si>
  <si>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</si>
  <si>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</si>
  <si>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</si>
  <si>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</si>
  <si>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</si>
  <si>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</si>
  <si>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</si>
  <si>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</si>
  <si>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</si>
  <si>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</si>
  <si>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</si>
  <si>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</si>
  <si>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</si>
  <si>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</si>
  <si>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</si>
  <si>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</si>
  <si>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</si>
  <si>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</si>
  <si>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</si>
  <si>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</si>
  <si>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</si>
  <si>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</si>
  <si>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</si>
  <si>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</si>
  <si>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</si>
  <si>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</si>
  <si>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</si>
  <si>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</si>
  <si>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</si>
  <si>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</si>
  <si>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</si>
  <si>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</si>
  <si>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</si>
  <si>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</si>
  <si>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</si>
  <si>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</si>
  <si>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</si>
  <si>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</si>
  <si>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</si>
  <si>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</si>
  <si>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</si>
  <si>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</si>
  <si>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</si>
  <si>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</si>
  <si>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</si>
  <si>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</si>
  <si>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</si>
  <si>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</si>
  <si>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</si>
  <si>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</si>
  <si>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</si>
  <si>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</si>
  <si>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</si>
  <si>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</si>
  <si>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</si>
  <si>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</si>
  <si>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</si>
  <si>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</si>
  <si>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</si>
  <si>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</si>
  <si>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</si>
  <si>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</si>
  <si>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</si>
  <si>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</si>
  <si>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</si>
  <si>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</si>
  <si>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</si>
  <si>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</si>
  <si>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</si>
  <si>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</si>
  <si>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</si>
  <si>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</si>
  <si>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</si>
  <si>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</si>
  <si>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</si>
  <si>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</si>
  <si>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</si>
  <si>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</si>
  <si>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</si>
  <si>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</si>
  <si>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</si>
  <si>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</si>
  <si>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</si>
  <si>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</si>
  <si>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</si>
  <si>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</si>
  <si>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</si>
  <si>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</si>
  <si>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</si>
  <si>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</si>
  <si>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</si>
  <si>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</si>
  <si>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</si>
  <si>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</si>
  <si>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</si>
  <si>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</si>
  <si>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</si>
  <si>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</si>
  <si>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</si>
  <si>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</si>
  <si>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</si>
  <si>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</si>
  <si>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</si>
  <si>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</si>
  <si>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</si>
  <si>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</si>
  <si>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</si>
  <si>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</si>
  <si>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</si>
  <si>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</si>
  <si>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</si>
  <si>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</si>
  <si>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</si>
  <si>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</si>
  <si>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</si>
  <si>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</si>
  <si>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</si>
  <si>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</si>
  <si>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</si>
  <si>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</si>
  <si>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</si>
  <si>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</si>
  <si>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</si>
  <si>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</si>
  <si>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</si>
  <si>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</si>
  <si>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</si>
  <si>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</si>
  <si>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</si>
  <si>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</si>
  <si>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</si>
  <si>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</si>
  <si>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</si>
  <si>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</si>
  <si>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</si>
  <si>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</si>
  <si>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</si>
  <si>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</si>
  <si>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</si>
  <si>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</si>
  <si>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</si>
  <si>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</si>
  <si>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</si>
  <si>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</si>
  <si>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</si>
  <si>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</si>
  <si>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</si>
  <si>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</si>
  <si>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</si>
  <si>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</si>
  <si>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</si>
  <si>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</si>
  <si>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</si>
  <si>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</si>
  <si>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</si>
  <si>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</si>
  <si>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</si>
  <si>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</si>
  <si>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</si>
  <si>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</si>
  <si>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</si>
  <si>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</si>
  <si>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</si>
  <si>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</si>
  <si>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</si>
  <si>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</si>
  <si>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</si>
  <si>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</si>
  <si>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</si>
  <si>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</si>
  <si>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</si>
  <si>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</si>
  <si>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</si>
  <si>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</si>
  <si>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</si>
  <si>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</si>
  <si>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</si>
  <si>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</si>
  <si>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</si>
  <si>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</si>
  <si>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</si>
  <si>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</si>
  <si>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</si>
  <si>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</si>
  <si>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</si>
  <si>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</si>
  <si>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</si>
  <si>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</si>
  <si>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</si>
  <si>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</si>
  <si>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</si>
  <si>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</si>
  <si>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</si>
  <si>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</si>
  <si>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</si>
  <si>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</si>
  <si>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</si>
  <si>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</si>
  <si>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</si>
  <si>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</si>
  <si>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</si>
  <si>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</si>
  <si>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</si>
  <si>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</si>
  <si>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</si>
  <si>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</si>
  <si>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</si>
  <si>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</si>
  <si>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</si>
  <si>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</si>
  <si>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</si>
  <si>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</si>
  <si>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</si>
  <si>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</si>
  <si>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</si>
  <si>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</si>
  <si>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</si>
  <si>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</si>
  <si>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</si>
  <si>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</si>
  <si>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</si>
  <si>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</si>
  <si>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</si>
  <si>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</si>
  <si>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</si>
  <si>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</si>
  <si>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</si>
  <si>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</si>
  <si>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</si>
  <si>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</si>
  <si>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</si>
  <si>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</si>
  <si>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</si>
  <si>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</si>
  <si>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</si>
  <si>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</si>
  <si>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</si>
  <si>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</si>
  <si>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</si>
  <si>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</si>
  <si>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</si>
  <si>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</si>
  <si>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</si>
  <si>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</si>
  <si>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</si>
  <si>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</si>
  <si>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</si>
  <si>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</si>
  <si>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</si>
  <si>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</si>
  <si>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</si>
  <si>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</si>
  <si>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</si>
  <si>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</si>
  <si>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</si>
  <si>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</si>
  <si>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</si>
  <si>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</si>
  <si>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</si>
  <si>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</si>
  <si>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</si>
  <si>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</si>
  <si>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</si>
  <si>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</si>
  <si>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</si>
  <si>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</si>
  <si>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</si>
  <si>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</si>
  <si>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</si>
  <si>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</si>
  <si>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</si>
  <si>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</si>
  <si>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</si>
  <si>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</si>
  <si>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</si>
  <si>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</si>
  <si>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</si>
  <si>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</si>
  <si>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</si>
  <si>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</si>
  <si>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</si>
  <si>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</si>
  <si>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</si>
  <si>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</si>
  <si>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</si>
  <si>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</si>
  <si>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</si>
  <si>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</si>
  <si>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</si>
  <si>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</si>
  <si>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</si>
  <si>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</si>
  <si>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</si>
  <si>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</si>
  <si>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</si>
  <si>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</si>
  <si>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</si>
  <si>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</si>
  <si>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</si>
  <si>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</si>
  <si>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</si>
  <si>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</si>
  <si>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</si>
  <si>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</si>
  <si>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</si>
  <si>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</si>
  <si>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</si>
  <si>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</si>
  <si>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</si>
  <si>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</si>
  <si>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</si>
  <si>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</si>
  <si>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</si>
  <si>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</si>
  <si>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</si>
  <si>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</si>
  <si>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</si>
  <si>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</si>
  <si>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</si>
  <si>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</si>
  <si>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</si>
  <si>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</si>
  <si>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</si>
  <si>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</si>
  <si>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</si>
  <si>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</si>
  <si>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</si>
  <si>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</si>
  <si>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</si>
  <si>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</si>
  <si>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</si>
  <si>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</si>
  <si>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</si>
  <si>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</si>
  <si>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</si>
  <si>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</si>
  <si>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</si>
  <si>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</si>
  <si>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</si>
  <si>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</si>
  <si>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</si>
  <si>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</si>
  <si>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</si>
  <si>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</si>
  <si>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</si>
  <si>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</si>
  <si>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</si>
  <si>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</si>
  <si>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</si>
  <si>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</si>
  <si>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</si>
  <si>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</si>
  <si>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</si>
  <si>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</si>
  <si>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</si>
  <si>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</si>
  <si>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</si>
  <si>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</si>
  <si>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</si>
  <si>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</si>
  <si>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</si>
  <si>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</si>
  <si>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</si>
  <si>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</si>
  <si>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</si>
  <si>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</si>
  <si>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</si>
  <si>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</si>
  <si>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</si>
  <si>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</si>
  <si>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</si>
  <si>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</si>
  <si>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</si>
  <si>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</si>
  <si>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</si>
  <si>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</si>
  <si>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</si>
  <si>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</si>
  <si>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</si>
  <si>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</si>
  <si>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</si>
  <si>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</si>
  <si>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</si>
  <si>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</si>
  <si>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</si>
  <si>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</si>
  <si>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</si>
  <si>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</si>
  <si>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</si>
  <si>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</si>
  <si>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</si>
  <si>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</si>
  <si>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</si>
  <si>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</si>
  <si>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</si>
  <si>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</si>
  <si>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</si>
  <si>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</si>
  <si>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</si>
  <si>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</si>
  <si>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</si>
  <si>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</si>
  <si>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</si>
  <si>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</si>
  <si>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</si>
  <si>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</si>
  <si>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</si>
  <si>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</si>
  <si>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</si>
  <si>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</si>
  <si>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</si>
  <si>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</si>
  <si>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</si>
  <si>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</si>
  <si>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</si>
  <si>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</si>
  <si>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</si>
  <si>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</si>
  <si>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</si>
  <si>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</si>
  <si>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</si>
  <si>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</si>
  <si>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</si>
  <si>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</si>
  <si>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</si>
  <si>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</si>
  <si>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</si>
  <si>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</si>
  <si>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</si>
  <si>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</si>
  <si>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</si>
  <si>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</si>
  <si>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</si>
  <si>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</si>
  <si>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</si>
  <si>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</si>
  <si>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</si>
  <si>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</si>
  <si>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</si>
  <si>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</si>
  <si>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</si>
  <si>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</si>
  <si>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</si>
  <si>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</si>
  <si>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</si>
  <si>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</si>
  <si>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</si>
  <si>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</si>
  <si>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</si>
  <si>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</si>
  <si>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</si>
  <si>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</si>
  <si>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</si>
  <si>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</si>
  <si>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</si>
  <si>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</si>
  <si>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</si>
  <si>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</si>
  <si>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</si>
  <si>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</si>
  <si>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</si>
  <si>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</si>
  <si>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</si>
  <si>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</si>
  <si>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</si>
  <si>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</si>
  <si>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</si>
  <si>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</si>
  <si>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</si>
  <si>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</si>
  <si>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</si>
  <si>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</si>
  <si>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</si>
  <si>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</si>
  <si>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</si>
  <si>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</si>
  <si>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</si>
  <si>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</si>
  <si>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</si>
  <si>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</si>
  <si>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</si>
  <si>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</si>
  <si>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</si>
  <si>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</si>
  <si>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</si>
  <si>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</si>
  <si>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</si>
  <si>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</si>
  <si>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</si>
  <si>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</si>
  <si>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</si>
  <si>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</si>
  <si>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</si>
  <si>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</si>
  <si>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</si>
  <si>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</si>
  <si>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</si>
  <si>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</si>
  <si>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</si>
  <si>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</si>
  <si>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</si>
  <si>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</si>
  <si>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</si>
  <si>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</si>
  <si>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</si>
  <si>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</si>
  <si>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</si>
  <si>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</si>
  <si>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</si>
  <si>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</si>
  <si>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</si>
  <si>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</si>
  <si>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</si>
  <si>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</si>
  <si>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</si>
  <si>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</si>
  <si>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</si>
  <si>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</si>
  <si>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</si>
  <si>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</si>
  <si>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</si>
  <si>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</si>
  <si>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</si>
  <si>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</si>
  <si>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</si>
  <si>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</si>
  <si>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</si>
  <si>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</si>
  <si>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</si>
  <si>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</si>
  <si>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</si>
  <si>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</si>
  <si>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</si>
  <si>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</si>
  <si>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</si>
  <si>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</si>
  <si>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</si>
  <si>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</si>
  <si>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</si>
  <si>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</si>
  <si>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</si>
  <si>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</si>
  <si>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</si>
  <si>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</si>
  <si>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</si>
  <si>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</si>
  <si>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</si>
  <si>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</si>
  <si>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</si>
  <si>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</si>
  <si>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</si>
  <si>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</si>
  <si>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</si>
  <si>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</si>
  <si>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</si>
  <si>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</si>
  <si>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</si>
  <si>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</si>
  <si>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</si>
  <si>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</si>
  <si>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</si>
  <si>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</si>
  <si>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</si>
  <si>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</si>
  <si>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</si>
  <si>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</si>
  <si>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</si>
  <si>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</si>
  <si>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</si>
  <si>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</si>
  <si>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</si>
  <si>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</si>
  <si>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</si>
  <si>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</si>
  <si>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</si>
  <si>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</si>
  <si>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</si>
  <si>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</si>
  <si>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</si>
  <si>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</si>
  <si>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</si>
  <si>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</si>
  <si>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</si>
  <si>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</si>
  <si>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</si>
  <si>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</si>
  <si>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</si>
  <si>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</si>
  <si>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</si>
  <si>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</si>
  <si>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</si>
  <si>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</si>
  <si>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</si>
  <si>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</si>
  <si>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</si>
  <si>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</si>
  <si>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</si>
  <si>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</si>
  <si>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</si>
  <si>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</si>
  <si>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</si>
  <si>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</si>
  <si>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</si>
  <si>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</si>
  <si>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</si>
  <si>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</si>
  <si>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</si>
  <si>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</si>
  <si>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</si>
  <si>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</si>
  <si>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</si>
  <si>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</si>
  <si>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</si>
  <si>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</si>
  <si>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</si>
  <si>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</si>
  <si>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</si>
  <si>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</si>
  <si>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</si>
  <si>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</si>
  <si>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</si>
  <si>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</si>
  <si>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</si>
  <si>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</si>
  <si>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</si>
  <si>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</si>
  <si>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</si>
  <si>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</si>
  <si>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</si>
  <si>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</si>
  <si>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</si>
  <si>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</si>
  <si>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</si>
  <si>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</si>
  <si>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</si>
  <si>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</si>
  <si>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</si>
  <si>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</si>
  <si>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</si>
  <si>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</si>
  <si>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</si>
  <si>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</si>
  <si>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</si>
  <si>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</si>
  <si>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</si>
  <si>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</si>
  <si>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</si>
  <si>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</si>
  <si>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</si>
  <si>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</si>
  <si>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</si>
  <si>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</si>
  <si>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</si>
  <si>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</si>
  <si>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</si>
  <si>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</si>
  <si>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</si>
  <si>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</si>
  <si>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</si>
  <si>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</si>
  <si>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</si>
  <si>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</si>
  <si>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</si>
  <si>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</si>
  <si>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</si>
  <si>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</si>
  <si>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</si>
  <si>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</si>
  <si>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</si>
  <si>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</si>
  <si>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</si>
  <si>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</si>
  <si>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</si>
  <si>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</si>
  <si>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</si>
  <si>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</si>
  <si>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</si>
  <si>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</si>
  <si>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</si>
  <si>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</si>
  <si>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</si>
  <si>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</si>
  <si>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</si>
  <si>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</si>
  <si>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</si>
  <si>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</si>
  <si>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</si>
  <si>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</si>
  <si>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</si>
  <si>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</si>
  <si>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</si>
  <si>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</si>
  <si>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</si>
  <si>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</si>
  <si>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</si>
  <si>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</si>
  <si>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</si>
  <si>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</si>
  <si>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</si>
  <si>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</si>
  <si>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</si>
  <si>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</si>
  <si>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</si>
  <si>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</si>
  <si>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</si>
  <si>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</si>
  <si>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</si>
  <si>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</si>
  <si>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</si>
  <si>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</si>
  <si>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</si>
  <si>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</si>
  <si>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</si>
  <si>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</si>
  <si>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</si>
  <si>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</si>
  <si>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</si>
  <si>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</si>
  <si>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</si>
  <si>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</si>
  <si>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</si>
  <si>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</si>
  <si>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</si>
  <si>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</si>
  <si>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</si>
  <si>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</si>
  <si>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</si>
  <si>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</si>
  <si>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</si>
  <si>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</si>
  <si>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</si>
  <si>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</si>
  <si>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</si>
  <si>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</si>
  <si>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</si>
  <si>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</si>
  <si>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</si>
  <si>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</si>
  <si>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</si>
  <si>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</si>
  <si>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</si>
  <si>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</si>
  <si>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</si>
  <si>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</si>
  <si>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</si>
  <si>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</si>
  <si>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</si>
  <si>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</si>
  <si>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</si>
  <si>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</si>
  <si>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</si>
  <si>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</si>
  <si>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</si>
  <si>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</si>
  <si>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</si>
  <si>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</si>
  <si>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</si>
  <si>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</si>
  <si>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</si>
  <si>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</si>
  <si>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</si>
  <si>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</si>
  <si>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</si>
  <si>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</si>
  <si>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</si>
  <si>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</si>
  <si>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</si>
  <si>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</si>
  <si>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</si>
  <si>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</si>
  <si>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</si>
  <si>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</si>
  <si>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</si>
  <si>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</si>
  <si>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</si>
  <si>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</si>
  <si>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</si>
  <si>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</si>
  <si>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</si>
  <si>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</si>
  <si>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</si>
  <si>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</si>
  <si>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</si>
  <si>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</si>
  <si>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</si>
  <si>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</si>
  <si>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</si>
  <si>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</si>
  <si>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</si>
  <si>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</si>
  <si>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</si>
  <si>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</si>
  <si>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</si>
  <si>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</si>
  <si>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</si>
  <si>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</si>
  <si>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</si>
  <si>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</si>
  <si>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</si>
  <si>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</si>
  <si>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</si>
  <si>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</si>
  <si>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</si>
  <si>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</si>
  <si>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</si>
  <si>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</si>
  <si>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</si>
  <si>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</si>
  <si>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</si>
  <si>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</si>
  <si>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</si>
  <si>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</si>
  <si>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</si>
  <si>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</si>
  <si>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</si>
  <si>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</si>
  <si>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</si>
  <si>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</si>
  <si>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</si>
  <si>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</si>
  <si>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</si>
  <si>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</si>
  <si>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</si>
  <si>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</si>
  <si>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</si>
  <si>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</si>
  <si>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</si>
  <si>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</si>
  <si>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</si>
  <si>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</si>
  <si>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</si>
  <si>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</si>
  <si>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</si>
  <si>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</si>
  <si>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</si>
  <si>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</si>
  <si>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</si>
  <si>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</si>
  <si>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</si>
  <si>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</si>
  <si>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</si>
  <si>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</si>
  <si>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</si>
  <si>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</si>
  <si>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</si>
  <si>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</si>
  <si>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</si>
  <si>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</si>
  <si>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</si>
  <si>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</si>
  <si>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</si>
  <si>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</si>
  <si>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</si>
  <si>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</si>
  <si>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</si>
  <si>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</si>
  <si>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</si>
  <si>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</si>
  <si>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</si>
  <si>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</si>
  <si>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</si>
  <si>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</si>
  <si>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</si>
  <si>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</si>
  <si>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</si>
  <si>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</si>
  <si>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</si>
  <si>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</si>
  <si>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</si>
  <si>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</si>
  <si>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</si>
  <si>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</si>
  <si>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</si>
  <si>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</si>
  <si>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</si>
  <si>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</si>
  <si>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</si>
  <si>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</si>
  <si>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</si>
  <si>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</si>
  <si>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</si>
  <si>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</si>
  <si>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</si>
  <si>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</si>
  <si>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</si>
  <si>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</si>
  <si>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</si>
  <si>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</si>
  <si>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</si>
  <si>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</si>
  <si>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</si>
  <si>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</si>
  <si>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</si>
  <si>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</si>
  <si>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</si>
  <si>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</si>
  <si>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</si>
  <si>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</si>
  <si>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</si>
  <si>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</si>
  <si>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</si>
  <si>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</si>
  <si>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</si>
  <si>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</si>
  <si>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</si>
  <si>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</si>
  <si>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</si>
  <si>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</si>
  <si>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</si>
  <si>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</si>
  <si>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</si>
  <si>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</si>
  <si>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</si>
  <si>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</si>
  <si>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</si>
  <si>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</si>
  <si>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</si>
  <si>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</si>
  <si>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</si>
  <si>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</si>
  <si>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</si>
  <si>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</si>
  <si>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</si>
  <si>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</si>
  <si>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</si>
  <si>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</si>
  <si>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</si>
  <si>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</si>
  <si>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</si>
  <si>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</si>
  <si>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</si>
  <si>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</si>
  <si>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</si>
  <si>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</si>
  <si>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</si>
  <si>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</si>
  <si>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</si>
  <si>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</si>
  <si>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</si>
  <si>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</si>
  <si>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</si>
  <si>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</si>
  <si>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</si>
  <si>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</si>
  <si>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</si>
  <si>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</si>
  <si>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</si>
  <si>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</si>
  <si>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</si>
  <si>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</si>
  <si>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</si>
  <si>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</si>
  <si>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</si>
  <si>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</si>
  <si>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</si>
  <si>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</si>
  <si>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</si>
  <si>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</si>
  <si>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</si>
  <si>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</si>
  <si>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</si>
  <si>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</si>
  <si>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</si>
  <si>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</si>
  <si>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</si>
  <si>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</si>
  <si>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</si>
  <si>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</si>
  <si>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</si>
  <si>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</si>
  <si>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</si>
  <si>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</si>
  <si>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</si>
  <si>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</si>
  <si>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</si>
  <si>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</si>
  <si>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</si>
  <si>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</si>
  <si>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</si>
  <si>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</si>
  <si>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</si>
  <si>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</si>
  <si>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</si>
  <si>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</si>
  <si>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</si>
  <si>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</si>
  <si>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</si>
  <si>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</si>
  <si>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</si>
  <si>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</si>
  <si>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</si>
  <si>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</si>
  <si>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</si>
  <si>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</si>
  <si>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</si>
  <si>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</si>
  <si>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</si>
  <si>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</si>
  <si>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</si>
  <si>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</si>
  <si>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</si>
  <si>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</si>
  <si>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</si>
  <si>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</si>
  <si>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</si>
  <si>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</si>
  <si>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</si>
  <si>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</si>
  <si>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</si>
  <si>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</si>
  <si>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</si>
  <si>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</si>
  <si>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</si>
  <si>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</si>
  <si>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</si>
  <si>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</si>
  <si>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</si>
  <si>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</si>
  <si>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</si>
  <si>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</si>
  <si>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</si>
  <si>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</si>
  <si>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</si>
  <si>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</si>
  <si>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</si>
  <si>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</si>
  <si>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</si>
  <si>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</si>
  <si>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</si>
  <si>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</si>
  <si>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</si>
  <si>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</si>
  <si>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</si>
  <si>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</si>
  <si>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</si>
  <si>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</si>
  <si>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</si>
  <si>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</si>
  <si>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</si>
  <si>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</si>
  <si>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</si>
  <si>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</si>
  <si>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</si>
  <si>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</si>
  <si>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</si>
  <si>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</si>
  <si>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</si>
  <si>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</si>
  <si>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</si>
  <si>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</si>
  <si>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</si>
  <si>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</si>
  <si>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</si>
  <si>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</si>
  <si>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</si>
  <si>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</si>
  <si>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</si>
  <si>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</si>
  <si>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</si>
  <si>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</si>
  <si>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</si>
  <si>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</si>
  <si>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</si>
  <si>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</si>
  <si>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</si>
  <si>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</si>
  <si>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</si>
  <si>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</si>
  <si>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</si>
  <si>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</si>
  <si>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</si>
  <si>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</si>
  <si>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</si>
  <si>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</si>
  <si>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</si>
  <si>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</si>
  <si>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</si>
  <si>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</si>
  <si>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</si>
  <si>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</si>
  <si>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</si>
  <si>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</si>
  <si>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</si>
  <si>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</si>
  <si>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</si>
  <si>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</si>
  <si>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</si>
  <si>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</si>
  <si>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</si>
  <si>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</si>
  <si>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</si>
  <si>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</si>
  <si>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</si>
  <si>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</si>
  <si>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</si>
  <si>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</si>
  <si>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</si>
  <si>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</si>
  <si>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</si>
  <si>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</si>
  <si>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</si>
  <si>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</si>
  <si>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</si>
  <si>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</si>
  <si>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</si>
  <si>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</si>
  <si>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</si>
  <si>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</si>
  <si>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</si>
  <si>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</si>
  <si>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</si>
  <si>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</si>
  <si>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</si>
  <si>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</si>
  <si>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</si>
  <si>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</si>
  <si>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</si>
  <si>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</si>
  <si>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</si>
  <si>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</si>
  <si>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</si>
  <si>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</si>
  <si>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</si>
  <si>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</si>
  <si>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</si>
  <si>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</si>
  <si>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</si>
  <si>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</si>
  <si>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</si>
  <si>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</si>
  <si>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</si>
  <si>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</si>
  <si>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</si>
  <si>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</si>
  <si>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</si>
  <si>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</si>
  <si>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</si>
  <si>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</si>
  <si>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</si>
  <si>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</si>
  <si>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</si>
  <si>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</si>
  <si>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</si>
  <si>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</si>
  <si>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</si>
  <si>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</si>
  <si>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</si>
  <si>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</si>
  <si>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</si>
  <si>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</si>
  <si>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</si>
  <si>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</si>
  <si>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</si>
  <si>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</si>
  <si>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</si>
  <si>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</si>
  <si>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</si>
  <si>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</si>
  <si>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</si>
  <si>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</si>
  <si>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</si>
  <si>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</si>
  <si>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</si>
  <si>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</si>
  <si>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</si>
  <si>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</si>
  <si>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</si>
  <si>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</si>
  <si>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</si>
  <si>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</si>
  <si>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</si>
  <si>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</si>
  <si>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</si>
  <si>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</si>
  <si>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</si>
  <si>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</si>
  <si>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</si>
  <si>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</si>
  <si>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</si>
  <si>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</si>
  <si>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</si>
  <si>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</si>
  <si>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</si>
  <si>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</si>
  <si>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</si>
  <si>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</si>
  <si>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</si>
  <si>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</si>
  <si>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</si>
  <si>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</si>
  <si>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</si>
  <si>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</si>
  <si>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</si>
  <si>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</si>
  <si>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</si>
  <si>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</si>
  <si>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</si>
  <si>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</si>
  <si>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</si>
  <si>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</si>
  <si>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</si>
  <si>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</si>
  <si>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</si>
  <si>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</si>
  <si>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</si>
  <si>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</si>
  <si>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</si>
  <si>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</si>
  <si>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</si>
  <si>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</si>
  <si>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</si>
  <si>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</si>
  <si>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</si>
  <si>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</si>
  <si>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</si>
  <si>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</si>
  <si>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</si>
  <si>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</si>
  <si>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</si>
  <si>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</si>
  <si>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</si>
  <si>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</si>
  <si>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</si>
  <si>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</si>
  <si>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</si>
  <si>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</si>
  <si>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</si>
  <si>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</si>
  <si>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</si>
  <si>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</si>
  <si>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</si>
  <si>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</si>
  <si>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</si>
  <si>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</si>
  <si>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</si>
  <si>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</si>
  <si>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</si>
  <si>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</si>
  <si>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</si>
  <si>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</si>
  <si>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</si>
  <si>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</si>
  <si>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</si>
  <si>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</si>
  <si>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</si>
  <si>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</si>
  <si>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</si>
  <si>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</si>
  <si>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</si>
  <si>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</si>
  <si>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</si>
  <si>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</si>
  <si>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</si>
  <si>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</si>
  <si>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</si>
  <si>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</si>
  <si>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</si>
  <si>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</si>
  <si>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</si>
  <si>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</si>
  <si>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</si>
  <si>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</si>
  <si>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</si>
  <si>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</si>
  <si>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</si>
  <si>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</si>
  <si>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</si>
  <si>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</si>
  <si>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</si>
  <si>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</si>
  <si>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</si>
  <si>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</si>
  <si>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</si>
  <si>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</si>
  <si>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</si>
  <si>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</si>
  <si>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</si>
  <si>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</si>
  <si>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</si>
  <si>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</si>
  <si>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</si>
  <si>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</si>
  <si>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</si>
  <si>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</si>
  <si>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</si>
  <si>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</si>
  <si>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</si>
  <si>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</si>
  <si>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</si>
  <si>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</si>
  <si>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</si>
  <si>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</si>
  <si>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</si>
  <si>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</si>
  <si>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</si>
  <si>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</si>
  <si>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</si>
  <si>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</si>
  <si>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</si>
  <si>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</si>
  <si>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</si>
  <si>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</si>
  <si>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</si>
  <si>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</si>
  <si>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</si>
  <si>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</si>
  <si>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</si>
  <si>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</si>
  <si>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</si>
  <si>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</si>
  <si>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</si>
  <si>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</si>
  <si>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</si>
  <si>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</si>
  <si>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</si>
  <si>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</si>
  <si>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</si>
  <si>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</si>
  <si>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</si>
  <si>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</si>
  <si>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</si>
  <si>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</si>
  <si>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</si>
  <si>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</si>
  <si>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</si>
  <si>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</si>
  <si>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</si>
  <si>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</si>
  <si>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</si>
  <si>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</si>
  <si>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</si>
  <si>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</si>
  <si>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</si>
  <si>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</si>
  <si>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</si>
  <si>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</si>
  <si>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</si>
  <si>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</si>
  <si>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</si>
  <si>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</si>
  <si>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</si>
  <si>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</si>
  <si>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</si>
  <si>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</si>
  <si>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</si>
  <si>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</si>
  <si>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</si>
  <si>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</si>
  <si>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</si>
  <si>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</si>
  <si>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</si>
  <si>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</si>
  <si>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</si>
  <si>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</si>
  <si>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</si>
  <si>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</si>
  <si>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</si>
  <si>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</si>
  <si>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</si>
  <si>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</si>
  <si>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</si>
  <si>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</si>
  <si>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</si>
  <si>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</si>
  <si>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</si>
  <si>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</si>
  <si>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</si>
  <si>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</si>
  <si>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</si>
  <si>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</si>
  <si>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</si>
  <si>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</si>
  <si>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</si>
  <si>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</si>
  <si>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</si>
  <si>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</si>
  <si>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</si>
  <si>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</si>
  <si>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</si>
  <si>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</si>
  <si>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</si>
  <si>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</si>
  <si>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</si>
  <si>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</si>
  <si>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</si>
  <si>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</si>
  <si>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</si>
  <si>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</si>
  <si>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</si>
  <si>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</si>
  <si>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</si>
  <si>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</si>
  <si>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</si>
  <si>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</si>
  <si>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</si>
  <si>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</si>
  <si>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</si>
  <si>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</si>
  <si>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</si>
  <si>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</si>
  <si>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</si>
  <si>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</si>
  <si>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</si>
  <si>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</si>
  <si>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</si>
  <si>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</si>
  <si>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</si>
  <si>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</si>
  <si>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</si>
  <si>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</si>
  <si>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</si>
  <si>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</si>
  <si>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</si>
  <si>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</si>
  <si>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</si>
  <si>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</si>
  <si>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</si>
  <si>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</si>
  <si>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</si>
  <si>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</si>
  <si>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</si>
  <si>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</si>
  <si>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</si>
  <si>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</si>
  <si>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</si>
  <si>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</si>
  <si>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</si>
  <si>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</si>
  <si>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</si>
  <si>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</si>
  <si>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</si>
  <si>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</si>
  <si>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</si>
  <si>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</si>
  <si>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</si>
  <si>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</si>
  <si>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</si>
  <si>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</si>
  <si>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</si>
  <si>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</si>
  <si>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</si>
  <si>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</si>
  <si>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</si>
  <si>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</si>
  <si>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</si>
  <si>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</si>
  <si>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</si>
  <si>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</si>
  <si>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</si>
  <si>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</si>
  <si>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</si>
  <si>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</si>
  <si>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</si>
  <si>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</si>
  <si>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</si>
  <si>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</si>
  <si>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</si>
  <si>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</si>
  <si>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</si>
  <si>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</si>
  <si>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</si>
  <si>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</si>
  <si>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</si>
  <si>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</si>
  <si>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</si>
  <si>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</si>
  <si>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</si>
  <si>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</si>
  <si>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</si>
  <si>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</si>
  <si>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</si>
  <si>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</si>
  <si>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</si>
  <si>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</si>
  <si>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</si>
  <si>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</si>
  <si>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</si>
  <si>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</si>
  <si>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</si>
  <si>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</si>
  <si>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</si>
  <si>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</si>
  <si>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</si>
  <si>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</si>
  <si>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</si>
  <si>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</si>
  <si>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</si>
  <si>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</si>
  <si>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</si>
  <si>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</si>
  <si>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</si>
  <si>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</si>
  <si>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</si>
  <si>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</si>
  <si>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</si>
  <si>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</si>
  <si>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</si>
  <si>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</si>
  <si>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</si>
  <si>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</si>
  <si>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</si>
  <si>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</si>
  <si>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</si>
  <si>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</si>
  <si>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</si>
  <si>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</si>
  <si>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</si>
  <si>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</si>
  <si>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</si>
  <si>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</si>
  <si>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</si>
  <si>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</si>
  <si>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</si>
  <si>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</si>
  <si>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</si>
  <si>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</si>
  <si>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</si>
  <si>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</si>
  <si>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</si>
  <si>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</si>
  <si>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</si>
  <si>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</si>
  <si>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</si>
  <si>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</si>
  <si>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</si>
  <si>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</si>
  <si>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</si>
  <si>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</si>
  <si>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</si>
  <si>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</si>
  <si>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</si>
  <si>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</si>
  <si>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</si>
  <si>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</si>
  <si>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</si>
  <si>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</si>
  <si>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</si>
  <si>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</si>
  <si>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</si>
  <si>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</si>
  <si>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</si>
  <si>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</si>
  <si>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</si>
  <si>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</si>
  <si>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</si>
  <si>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</si>
  <si>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</si>
  <si>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</si>
  <si>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</si>
  <si>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</si>
  <si>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</si>
  <si>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</si>
  <si>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</si>
  <si>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</si>
  <si>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</si>
  <si>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</si>
  <si>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</si>
  <si>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</si>
  <si>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</si>
  <si>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</si>
  <si>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</si>
  <si>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</si>
  <si>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</si>
  <si>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</si>
  <si>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</si>
  <si>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</si>
  <si>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</si>
  <si>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</si>
  <si>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</si>
  <si>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</si>
  <si>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</si>
  <si>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</si>
  <si>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</si>
  <si>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</si>
  <si>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</si>
  <si>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</si>
  <si>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</si>
  <si>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</si>
  <si>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</si>
  <si>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</si>
  <si>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</si>
  <si>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</si>
  <si>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</si>
  <si>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</si>
  <si>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</si>
  <si>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</si>
  <si>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</si>
  <si>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</si>
  <si>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</si>
  <si>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</si>
  <si>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</si>
  <si>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</si>
  <si>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</si>
  <si>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</si>
  <si>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</si>
  <si>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</si>
  <si>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</si>
  <si>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</si>
  <si>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</si>
  <si>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</si>
  <si>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</si>
  <si>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</si>
  <si>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</si>
  <si>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</si>
  <si>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</si>
  <si>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</si>
  <si>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</si>
  <si>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</si>
  <si>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</si>
  <si>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</si>
  <si>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</si>
  <si>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</si>
  <si>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</si>
  <si>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</si>
  <si>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</si>
  <si>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</si>
  <si>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</si>
  <si>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</si>
  <si>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</si>
  <si>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</si>
  <si>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</si>
  <si>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</si>
  <si>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</si>
  <si>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</si>
  <si>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</si>
  <si>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</si>
  <si>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</si>
  <si>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</si>
  <si>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</si>
  <si>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</si>
  <si>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</si>
  <si>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</si>
  <si>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</si>
  <si>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</si>
  <si>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</si>
  <si>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</si>
  <si>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</si>
  <si>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</si>
  <si>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</si>
  <si>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</si>
  <si>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</si>
  <si>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</si>
  <si>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</si>
  <si>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</si>
  <si>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</si>
  <si>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</si>
  <si>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</si>
  <si>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</si>
  <si>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</si>
  <si>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</si>
  <si>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</si>
  <si>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</si>
  <si>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</si>
  <si>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</si>
  <si>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</si>
  <si>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</si>
  <si>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</si>
  <si>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</si>
  <si>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</si>
  <si>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</si>
  <si>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</si>
  <si>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</si>
  <si>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</si>
  <si>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</si>
  <si>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</si>
  <si>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</si>
  <si>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</si>
  <si>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</si>
  <si>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</si>
  <si>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</si>
  <si>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</si>
  <si>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</si>
  <si>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</si>
  <si>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</si>
  <si>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</si>
  <si>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</si>
  <si>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</si>
  <si>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</si>
  <si>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</si>
  <si>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</si>
  <si>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</si>
  <si>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</si>
  <si>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</si>
  <si>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</si>
  <si>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</si>
  <si>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</si>
  <si>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</si>
  <si>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</si>
  <si>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</si>
  <si>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</si>
  <si>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</si>
  <si>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</si>
  <si>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</si>
  <si>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</si>
  <si>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</si>
  <si>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</si>
  <si>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</si>
  <si>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</si>
  <si>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</si>
  <si>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</si>
  <si>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</si>
  <si>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</si>
  <si>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</si>
  <si>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</si>
  <si>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</si>
  <si>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</si>
  <si>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</si>
  <si>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</si>
  <si>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</si>
  <si>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</si>
  <si>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</si>
  <si>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</si>
  <si>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</si>
  <si>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</si>
  <si>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</si>
  <si>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</si>
  <si>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</si>
  <si>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</si>
  <si>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</si>
  <si>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</si>
  <si>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</si>
  <si>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</si>
  <si>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</si>
  <si>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</si>
  <si>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</si>
  <si>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</si>
  <si>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</si>
  <si>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</si>
  <si>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</si>
  <si>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</si>
  <si>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</si>
  <si>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</si>
  <si>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</si>
  <si>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</si>
  <si>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</si>
  <si>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</si>
  <si>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</si>
  <si>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</si>
  <si>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</si>
  <si>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</si>
  <si>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</si>
  <si>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</si>
  <si>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</si>
  <si>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</si>
  <si>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</si>
  <si>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</si>
  <si>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</si>
  <si>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</si>
  <si>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</si>
  <si>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</si>
  <si>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</si>
  <si>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</si>
  <si>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</si>
  <si>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</si>
  <si>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</si>
  <si>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</si>
  <si>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</si>
  <si>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</si>
  <si>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</si>
  <si>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</si>
  <si>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</si>
  <si>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</si>
  <si>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</si>
  <si>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</si>
  <si>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</si>
  <si>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</si>
  <si>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</si>
  <si>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</si>
  <si>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</si>
  <si>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</si>
  <si>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</si>
  <si>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</si>
  <si>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</si>
  <si>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</si>
  <si>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</si>
  <si>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</si>
  <si>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</si>
  <si>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</si>
  <si>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</si>
  <si>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</si>
  <si>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</si>
  <si>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</si>
  <si>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</si>
  <si>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</si>
  <si>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</si>
  <si>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</si>
  <si>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</si>
  <si>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</si>
  <si>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</si>
  <si>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</si>
  <si>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</si>
  <si>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</si>
  <si>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</si>
  <si>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</si>
  <si>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</si>
  <si>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</si>
  <si>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</si>
  <si>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</si>
  <si>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</si>
  <si>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</si>
  <si>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</si>
  <si>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</si>
  <si>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</si>
  <si>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</si>
  <si>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</si>
  <si>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</si>
  <si>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</si>
  <si>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</si>
  <si>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</si>
  <si>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</si>
  <si>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</si>
  <si>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</si>
  <si>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</si>
  <si>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</si>
  <si>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</si>
  <si>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</si>
  <si>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</si>
  <si>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</si>
  <si>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</si>
  <si>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</si>
  <si>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</si>
  <si>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</si>
  <si>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</si>
  <si>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</si>
  <si>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</si>
  <si>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</si>
  <si>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</si>
  <si>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</si>
  <si>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</si>
  <si>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</si>
  <si>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</si>
  <si>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</si>
  <si>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</si>
  <si>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</si>
  <si>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</si>
  <si>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</si>
  <si>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</si>
  <si>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</si>
  <si>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</si>
  <si>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</si>
  <si>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</si>
  <si>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</si>
  <si>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</si>
  <si>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</si>
  <si>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</si>
  <si>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</si>
  <si>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</si>
  <si>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</si>
  <si>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</si>
  <si>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</si>
  <si>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</si>
  <si>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</si>
  <si>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</si>
  <si>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</si>
  <si>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</si>
  <si>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</si>
  <si>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</si>
  <si>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</si>
  <si>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</si>
  <si>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</si>
  <si>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</si>
  <si>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</si>
  <si>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</si>
  <si>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</si>
  <si>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</si>
  <si>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</si>
  <si>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</si>
  <si>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</si>
  <si>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</si>
  <si>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</si>
  <si>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</si>
  <si>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</si>
  <si>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</si>
  <si>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</si>
  <si>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</si>
  <si>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</si>
  <si>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</si>
  <si>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</si>
  <si>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</si>
  <si>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</si>
  <si>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</si>
  <si>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</si>
  <si>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</si>
  <si>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</si>
  <si>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</si>
  <si>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</si>
  <si>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</si>
  <si>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</si>
  <si>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</si>
  <si>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</si>
  <si>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</si>
  <si>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</si>
  <si>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</si>
  <si>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</si>
  <si>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</si>
  <si>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</si>
  <si>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</si>
  <si>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</si>
  <si>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</si>
  <si>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</si>
  <si>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</si>
  <si>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</si>
  <si>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</si>
  <si>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</si>
  <si>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</si>
  <si>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</si>
  <si>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</si>
  <si>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</si>
  <si>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</si>
  <si>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</si>
  <si>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</si>
  <si>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</si>
  <si>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</si>
  <si>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</si>
  <si>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</si>
  <si>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</si>
  <si>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</si>
  <si>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</si>
  <si>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</si>
  <si>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</si>
  <si>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</si>
  <si>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</si>
  <si>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</si>
  <si>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</si>
  <si>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</si>
  <si>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</si>
  <si>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</si>
  <si>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</si>
  <si>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</si>
  <si>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</si>
  <si>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</si>
  <si>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</si>
  <si>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</si>
  <si>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</si>
  <si>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</si>
  <si>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</si>
  <si>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</si>
  <si>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</si>
  <si>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</si>
  <si>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</si>
  <si>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</si>
  <si>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</si>
  <si>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</si>
  <si>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</si>
  <si>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</si>
  <si>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</si>
  <si>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</si>
  <si>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</si>
  <si>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</si>
  <si>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</si>
  <si>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</si>
  <si>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</si>
  <si>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</si>
  <si>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</si>
  <si>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</si>
  <si>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</si>
  <si>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</si>
  <si>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</si>
  <si>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</si>
  <si>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</si>
  <si>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</si>
  <si>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</si>
  <si>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</si>
  <si>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</si>
  <si>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</si>
  <si>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</si>
  <si>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</si>
  <si>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</si>
  <si>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</si>
  <si>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</si>
  <si>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</si>
  <si>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</si>
  <si>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</si>
  <si>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</si>
  <si>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</si>
  <si>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</si>
  <si>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</si>
  <si>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</si>
  <si>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</si>
  <si>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</si>
  <si>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</si>
  <si>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</si>
  <si>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</si>
  <si>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</si>
  <si>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</si>
  <si>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</si>
  <si>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</si>
  <si>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</si>
  <si>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</si>
  <si>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</si>
  <si>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</si>
  <si>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</si>
  <si>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</si>
  <si>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</si>
  <si>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</si>
  <si>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</si>
  <si>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</si>
  <si>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</si>
  <si>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</si>
  <si>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</si>
  <si>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</si>
  <si>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</si>
  <si>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</si>
  <si>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</si>
  <si>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</si>
  <si>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</si>
  <si>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</si>
  <si>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</si>
  <si>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</si>
  <si>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</si>
  <si>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</si>
  <si>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</si>
  <si>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</si>
  <si>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</si>
  <si>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</si>
  <si>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</si>
  <si>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</si>
  <si>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</si>
  <si>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</si>
  <si>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</si>
  <si>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</si>
  <si>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</si>
  <si>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</si>
  <si>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</si>
  <si>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</si>
  <si>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</si>
  <si>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</si>
  <si>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</si>
  <si>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</si>
  <si>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</si>
  <si>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</si>
  <si>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</si>
  <si>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</si>
  <si>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</si>
  <si>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</si>
  <si>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</si>
  <si>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</si>
  <si>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</si>
  <si>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</si>
  <si>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</si>
  <si>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</si>
  <si>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</si>
  <si>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</si>
  <si>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</si>
  <si>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</si>
  <si>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</si>
  <si>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</si>
  <si>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</si>
  <si>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</si>
  <si>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</si>
  <si>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</si>
  <si>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</si>
  <si>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</si>
  <si>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</si>
  <si>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</si>
  <si>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</si>
  <si>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</si>
  <si>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</si>
  <si>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</si>
  <si>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</si>
  <si>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</si>
  <si>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</si>
  <si>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</si>
  <si>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</si>
  <si>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</si>
  <si>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</si>
  <si>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</si>
  <si>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</si>
  <si>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</si>
  <si>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</si>
  <si>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</si>
  <si>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</si>
  <si>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</si>
  <si>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</si>
  <si>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</si>
  <si>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</si>
  <si>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</si>
  <si>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</si>
  <si>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</si>
  <si>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</si>
  <si>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</si>
  <si>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</si>
  <si>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</si>
  <si>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</si>
  <si>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</si>
  <si>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</si>
  <si>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</si>
  <si>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</si>
  <si>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</si>
  <si>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</si>
  <si>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</si>
  <si>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</si>
  <si>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</si>
  <si>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</si>
  <si>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</si>
  <si>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</si>
  <si>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</si>
  <si>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</si>
  <si>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</si>
  <si>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</si>
  <si>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</si>
  <si>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</si>
  <si>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</si>
  <si>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</si>
  <si>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</si>
  <si>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</si>
  <si>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</si>
  <si>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</si>
  <si>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</si>
  <si>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</si>
  <si>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</si>
  <si>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</si>
  <si>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</si>
  <si>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</si>
  <si>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</si>
  <si>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</si>
  <si>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</si>
  <si>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</si>
  <si>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</si>
  <si>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</si>
  <si>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</si>
  <si>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</si>
  <si>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</si>
  <si>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</si>
  <si>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</si>
  <si>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</si>
  <si>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</si>
  <si>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</si>
  <si>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</si>
  <si>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</si>
  <si>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</si>
  <si>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</si>
  <si>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</si>
  <si>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</si>
  <si>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</si>
  <si>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</si>
  <si>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</si>
  <si>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</si>
  <si>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</si>
  <si>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</si>
  <si>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</si>
  <si>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</si>
  <si>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</si>
  <si>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</si>
  <si>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</si>
  <si>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</si>
  <si>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</si>
  <si>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</si>
  <si>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</si>
  <si>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</si>
  <si>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</si>
  <si>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</si>
  <si>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</si>
  <si>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</si>
  <si>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</si>
  <si>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</si>
  <si>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</si>
  <si>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</si>
  <si>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</si>
  <si>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</si>
  <si>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</si>
  <si>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</si>
  <si>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</si>
  <si>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</si>
  <si>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</si>
  <si>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</si>
  <si>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</si>
  <si>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</si>
  <si>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</si>
  <si>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</si>
  <si>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</si>
  <si>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</si>
  <si>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</si>
  <si>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</si>
  <si>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</si>
  <si>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</si>
  <si>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</si>
  <si>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</si>
  <si>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</si>
  <si>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</si>
  <si>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</si>
  <si>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</si>
  <si>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</si>
  <si>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</si>
  <si>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</si>
  <si>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</si>
  <si>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</si>
  <si>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</si>
  <si>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</si>
  <si>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</si>
  <si>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</si>
  <si>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</si>
  <si>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</si>
  <si>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</si>
  <si>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</si>
  <si>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</si>
  <si>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</si>
  <si>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</si>
  <si>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</si>
  <si>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</si>
  <si>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</si>
  <si>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</si>
  <si>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</si>
  <si>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</si>
  <si>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</si>
  <si>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</si>
  <si>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</si>
  <si>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</si>
  <si>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</si>
  <si>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</si>
  <si>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</si>
  <si>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</si>
  <si>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</si>
  <si>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</si>
  <si>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</si>
  <si>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</si>
  <si>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</si>
  <si>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</si>
  <si>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</si>
  <si>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</si>
  <si>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</si>
  <si>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</si>
  <si>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</si>
  <si>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</si>
  <si>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</si>
  <si>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</si>
  <si>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</si>
  <si>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</si>
  <si>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</si>
  <si>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</si>
  <si>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</si>
  <si>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</si>
  <si>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</si>
  <si>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</si>
  <si>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</si>
  <si>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</si>
  <si>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</si>
  <si>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</si>
  <si>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</si>
  <si>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</si>
  <si>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</si>
  <si>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</si>
  <si>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</si>
  <si>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</si>
  <si>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</si>
  <si>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</si>
  <si>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</si>
  <si>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</si>
  <si>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</si>
  <si>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</si>
  <si>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</si>
  <si>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</si>
  <si>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</si>
  <si>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</si>
  <si>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</si>
  <si>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</si>
  <si>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</si>
  <si>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</si>
  <si>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</si>
  <si>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</si>
  <si>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</si>
  <si>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</si>
  <si>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</si>
  <si>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</si>
  <si>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</si>
  <si>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</si>
  <si>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</si>
  <si>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</si>
  <si>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</si>
  <si>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</si>
  <si>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</si>
  <si>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</si>
  <si>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</si>
  <si>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</si>
  <si>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</si>
  <si>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</si>
  <si>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</si>
  <si>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</si>
  <si>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</si>
  <si>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</si>
  <si>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</si>
  <si>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</si>
  <si>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</si>
  <si>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</si>
  <si>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</si>
  <si>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</si>
  <si>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</si>
  <si>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</si>
  <si>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</si>
  <si>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</si>
  <si>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</si>
  <si>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</si>
  <si>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</si>
  <si>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</si>
  <si>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</si>
  <si>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</si>
  <si>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</si>
  <si>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</si>
  <si>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</si>
  <si>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</si>
  <si>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</si>
  <si>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</si>
  <si>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</si>
  <si>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</si>
  <si>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</si>
  <si>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</si>
  <si>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</si>
  <si>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</si>
  <si>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</si>
  <si>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</si>
  <si>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</si>
  <si>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</si>
  <si>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</si>
  <si>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</si>
  <si>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</si>
  <si>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</si>
  <si>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</si>
  <si>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</si>
  <si>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</si>
  <si>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</si>
  <si>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</si>
  <si>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</si>
  <si>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</si>
  <si>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</si>
  <si>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</si>
  <si>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</si>
  <si>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</si>
  <si>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</si>
  <si>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</si>
  <si>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</si>
  <si>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</si>
  <si>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</si>
  <si>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</si>
  <si>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</si>
  <si>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</si>
  <si>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</si>
  <si>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</si>
  <si>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</si>
  <si>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</si>
  <si>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</si>
  <si>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</si>
  <si>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</si>
  <si>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</si>
  <si>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</si>
  <si>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</si>
  <si>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</si>
  <si>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</si>
  <si>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</si>
  <si>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</si>
  <si>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</si>
  <si>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</si>
  <si>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</si>
  <si>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</si>
  <si>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</si>
  <si>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</si>
  <si>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</si>
  <si>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</si>
  <si>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</si>
  <si>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</si>
  <si>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</si>
  <si>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</si>
  <si>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</si>
  <si>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</si>
  <si>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</si>
  <si>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</si>
  <si>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</si>
  <si>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</si>
  <si>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</si>
  <si>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</si>
  <si>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</si>
  <si>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</si>
  <si>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</si>
  <si>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</si>
  <si>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</si>
  <si>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</si>
  <si>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</si>
  <si>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</si>
  <si>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</si>
  <si>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</si>
  <si>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</si>
  <si>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</si>
  <si>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</si>
  <si>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</si>
  <si>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</si>
  <si>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</si>
  <si>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</si>
  <si>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</si>
  <si>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</si>
  <si>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</si>
  <si>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</si>
  <si>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</si>
  <si>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</si>
  <si>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</si>
  <si>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</si>
  <si>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</si>
  <si>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</si>
  <si>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</si>
  <si>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</si>
  <si>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</si>
  <si>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</si>
  <si>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</si>
  <si>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</si>
  <si>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</si>
  <si>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</si>
  <si>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</si>
  <si>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</si>
  <si>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</si>
  <si>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</si>
  <si>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</si>
  <si>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</si>
  <si>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</si>
  <si>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</si>
  <si>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</si>
  <si>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</si>
  <si>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</si>
  <si>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</si>
  <si>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</si>
  <si>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</si>
  <si>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</si>
  <si>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</si>
  <si>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</si>
  <si>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</si>
  <si>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</si>
  <si>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</si>
  <si>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</si>
  <si>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</si>
  <si>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</si>
  <si>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</si>
  <si>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</si>
  <si>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</si>
  <si>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</si>
  <si>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</si>
  <si>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</si>
  <si>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</si>
  <si>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</si>
  <si>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</si>
  <si>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</si>
  <si>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</si>
  <si>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</si>
  <si>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</si>
  <si>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</si>
  <si>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</si>
  <si>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</si>
  <si>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</si>
  <si>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</si>
  <si>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</si>
  <si>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</si>
  <si>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</si>
  <si>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</si>
  <si>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</si>
  <si>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</si>
  <si>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</si>
  <si>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</si>
  <si>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</si>
  <si>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</si>
  <si>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</si>
  <si>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</si>
  <si>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</si>
  <si>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</si>
  <si>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</si>
  <si>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</si>
  <si>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</si>
  <si>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</si>
  <si>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</si>
  <si>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</si>
  <si>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</si>
  <si>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</si>
  <si>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</si>
  <si>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</si>
  <si>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</si>
  <si>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</si>
  <si>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</si>
  <si>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</si>
  <si>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</si>
  <si>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</si>
  <si>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</si>
  <si>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</si>
  <si>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</si>
  <si>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</si>
  <si>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</si>
  <si>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</si>
  <si>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</si>
  <si>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</si>
  <si>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</si>
  <si>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</si>
  <si>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</si>
  <si>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</si>
  <si>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</si>
  <si>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</si>
  <si>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</si>
  <si>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</si>
  <si>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</si>
  <si>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</si>
  <si>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</si>
  <si>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</si>
  <si>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</si>
  <si>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</si>
  <si>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</si>
  <si>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</si>
  <si>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</si>
  <si>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</si>
  <si>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</si>
  <si>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</si>
  <si>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</si>
  <si>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</si>
  <si>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</si>
  <si>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</si>
  <si>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</si>
  <si>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</si>
  <si>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</si>
  <si>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</si>
  <si>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</si>
  <si>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</si>
  <si>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</si>
  <si>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</si>
  <si>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</si>
  <si>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</si>
  <si>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</si>
  <si>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</si>
  <si>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</si>
  <si>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</si>
  <si>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</si>
  <si>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</si>
  <si>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</si>
  <si>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</si>
  <si>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</si>
  <si>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</si>
  <si>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</si>
  <si>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</si>
  <si>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</si>
  <si>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</si>
  <si>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</si>
  <si>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</si>
  <si>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</si>
  <si>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</si>
  <si>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</si>
  <si>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</si>
  <si>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</si>
  <si>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</si>
  <si>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</si>
  <si>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</si>
  <si>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</si>
  <si>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</si>
  <si>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</si>
  <si>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</si>
  <si>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</si>
  <si>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</si>
  <si>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</si>
  <si>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</si>
  <si>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</si>
  <si>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</si>
  <si>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</si>
  <si>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</si>
  <si>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</si>
  <si>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</si>
  <si>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</si>
  <si>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</si>
  <si>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</si>
  <si>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</si>
  <si>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</si>
  <si>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</si>
  <si>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</si>
  <si>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</si>
  <si>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</si>
  <si>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</si>
  <si>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</si>
  <si>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</si>
  <si>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</si>
  <si>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</si>
  <si>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</si>
  <si>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</si>
  <si>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</si>
  <si>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</si>
  <si>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</si>
  <si>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</si>
  <si>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</si>
  <si>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</si>
  <si>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</si>
  <si>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</si>
  <si>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</si>
  <si>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</si>
  <si>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</si>
  <si>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</si>
  <si>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</si>
  <si>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</si>
  <si>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</si>
  <si>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</si>
  <si>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</si>
  <si>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</si>
  <si>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</si>
  <si>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</si>
  <si>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</si>
  <si>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</si>
  <si>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</si>
  <si>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</si>
  <si>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</si>
  <si>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</si>
  <si>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</si>
  <si>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</si>
  <si>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</si>
  <si>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</si>
  <si>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</si>
  <si>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</si>
  <si>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</si>
  <si>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</si>
  <si>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</si>
  <si>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</si>
  <si>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</si>
  <si>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</si>
  <si>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</si>
  <si>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</si>
  <si>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</si>
  <si>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</si>
  <si>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</si>
  <si>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</si>
  <si>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</si>
  <si>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</si>
  <si>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</si>
  <si>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</si>
  <si>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</si>
  <si>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</si>
  <si>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</si>
  <si>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</si>
  <si>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</si>
  <si>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</si>
  <si>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</si>
  <si>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</si>
  <si>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</si>
  <si>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</si>
  <si>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</si>
  <si>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</si>
  <si>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</si>
  <si>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</si>
  <si>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</si>
  <si>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</si>
  <si>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</si>
  <si>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</si>
  <si>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</si>
  <si>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</si>
  <si>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</si>
  <si>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</si>
  <si>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</si>
  <si>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</si>
  <si>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</si>
  <si>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</si>
  <si>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</si>
  <si>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</si>
  <si>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</si>
  <si>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</si>
  <si>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</si>
  <si>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</si>
  <si>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</si>
  <si>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</si>
  <si>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</si>
  <si>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</si>
  <si>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</si>
  <si>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</si>
  <si>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</si>
  <si>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</si>
  <si>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</si>
  <si>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</si>
  <si>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</si>
  <si>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</si>
  <si>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</si>
  <si>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</si>
  <si>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</si>
  <si>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</si>
  <si>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</si>
  <si>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</si>
  <si>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</si>
  <si>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</si>
  <si>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</si>
  <si>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</si>
  <si>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</si>
  <si>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</si>
  <si>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</si>
  <si>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</si>
  <si>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</si>
  <si>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</si>
  <si>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</si>
  <si>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</si>
  <si>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</si>
  <si>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</si>
  <si>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</si>
  <si>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</si>
  <si>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</si>
  <si>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</si>
  <si>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</si>
  <si>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</si>
  <si>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</si>
  <si>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</si>
  <si>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</si>
  <si>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</si>
  <si>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</si>
  <si>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</si>
  <si>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</si>
  <si>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</si>
  <si>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</si>
  <si>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</si>
  <si>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</si>
  <si>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</si>
  <si>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</si>
  <si>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</si>
  <si>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</si>
  <si>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</si>
  <si>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</si>
  <si>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</si>
  <si>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</si>
  <si>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</si>
  <si>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</si>
  <si>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</si>
  <si>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</si>
  <si>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</si>
  <si>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</si>
  <si>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</si>
  <si>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</si>
  <si>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</si>
  <si>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</si>
  <si>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</si>
  <si>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</si>
  <si>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</si>
  <si>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</si>
  <si>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</si>
  <si>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</si>
  <si>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</si>
  <si>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</si>
  <si>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</si>
  <si>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</si>
  <si>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</si>
  <si>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</si>
  <si>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</si>
  <si>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</si>
  <si>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</si>
  <si>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</si>
  <si>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</si>
  <si>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</si>
  <si>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</si>
  <si>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</si>
  <si>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</si>
  <si>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</si>
  <si>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</si>
  <si>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</si>
  <si>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</si>
  <si>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</si>
  <si>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</si>
  <si>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</si>
  <si>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</si>
  <si>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</si>
  <si>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</si>
  <si>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</si>
  <si>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</si>
  <si>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</si>
  <si>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</si>
  <si>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</si>
  <si>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</si>
  <si>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</si>
  <si>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</si>
  <si>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</si>
  <si>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</si>
  <si>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</si>
  <si>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</si>
  <si>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</si>
  <si>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</si>
  <si>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</si>
  <si>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</si>
  <si>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</si>
  <si>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</si>
  <si>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</si>
  <si>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</si>
  <si>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</si>
  <si>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</si>
  <si>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</si>
  <si>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</si>
  <si>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</si>
  <si>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</si>
  <si>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</si>
  <si>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</si>
  <si>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</si>
  <si>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</si>
  <si>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</si>
  <si>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</si>
  <si>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</si>
  <si>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</si>
  <si>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</si>
  <si>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</si>
  <si>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</si>
  <si>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</si>
  <si>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</si>
  <si>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</si>
  <si>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</si>
  <si>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</si>
  <si>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</si>
  <si>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</si>
  <si>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</si>
  <si>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</si>
  <si>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</si>
  <si>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</si>
  <si>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</si>
  <si>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</si>
  <si>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</si>
  <si>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</si>
  <si>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</si>
  <si>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</si>
  <si>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</si>
  <si>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</si>
  <si>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</si>
  <si>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</si>
  <si>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</si>
  <si>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</si>
  <si>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</si>
  <si>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</si>
  <si>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</si>
  <si>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</si>
  <si>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</si>
  <si>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</si>
  <si>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</si>
  <si>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</si>
  <si>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</si>
  <si>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</si>
  <si>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</si>
  <si>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</si>
  <si>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</si>
  <si>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</si>
  <si>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</si>
  <si>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</si>
  <si>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</si>
  <si>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</si>
  <si>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</si>
  <si>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</si>
  <si>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</si>
  <si>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</si>
  <si>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</si>
  <si>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</si>
  <si>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</si>
  <si>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</si>
  <si>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</si>
  <si>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</si>
  <si>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</si>
  <si>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</si>
  <si>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</si>
  <si>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</si>
  <si>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</si>
  <si>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</si>
  <si>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</si>
  <si>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</si>
  <si>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</si>
  <si>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</si>
  <si>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</si>
  <si>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</si>
  <si>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</si>
  <si>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</si>
  <si>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</si>
  <si>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</si>
  <si>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</si>
  <si>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</si>
  <si>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</si>
  <si>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</si>
  <si>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</si>
  <si>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</si>
  <si>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</si>
  <si>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</si>
  <si>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</si>
  <si>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</si>
  <si>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</si>
  <si>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</si>
  <si>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</si>
  <si>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</si>
  <si>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</si>
  <si>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</si>
  <si>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</si>
  <si>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</si>
  <si>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</si>
  <si>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</si>
  <si>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</si>
  <si>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</si>
  <si>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</si>
  <si>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</si>
  <si>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</si>
  <si>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</si>
  <si>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</si>
  <si>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</si>
  <si>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</si>
  <si>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</si>
  <si>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</si>
  <si>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</si>
  <si>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</si>
  <si>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</si>
  <si>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</si>
  <si>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</si>
  <si>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</si>
  <si>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</si>
  <si>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</si>
  <si>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</si>
  <si>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</si>
  <si>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</si>
  <si>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</si>
  <si>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</si>
  <si>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</si>
  <si>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</si>
  <si>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</si>
  <si>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</si>
  <si>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</si>
  <si>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</si>
  <si>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</si>
  <si>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</si>
  <si>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</si>
  <si>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</si>
  <si>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</si>
  <si>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</si>
  <si>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</si>
  <si>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</si>
  <si>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</si>
  <si>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</si>
  <si>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</si>
  <si>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</si>
  <si>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</si>
  <si>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</si>
  <si>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</si>
  <si>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</si>
  <si>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</si>
  <si>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</si>
  <si>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</si>
  <si>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</si>
  <si>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</si>
  <si>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</si>
  <si>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</si>
  <si>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</si>
  <si>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</si>
  <si>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</si>
  <si>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</si>
  <si>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</si>
  <si>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</si>
  <si>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</si>
  <si>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</si>
  <si>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</si>
  <si>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</si>
  <si>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</si>
  <si>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</si>
  <si>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</si>
  <si>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</si>
  <si>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</si>
  <si>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</si>
  <si>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</si>
  <si>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</si>
  <si>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</si>
  <si>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</si>
  <si>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</si>
  <si>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</si>
  <si>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</si>
  <si>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</si>
  <si>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</si>
  <si>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</si>
  <si>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</si>
  <si>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</si>
  <si>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</si>
  <si>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</si>
  <si>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</si>
  <si>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</si>
  <si>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</si>
  <si>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</si>
  <si>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</si>
  <si>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</si>
  <si>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</si>
  <si>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</si>
  <si>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</si>
  <si>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</si>
  <si>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</si>
  <si>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</si>
  <si>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</si>
  <si>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</si>
  <si>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</si>
  <si>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</si>
  <si>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</si>
  <si>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</si>
  <si>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</si>
  <si>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</si>
  <si>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</si>
  <si>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</si>
  <si>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</si>
  <si>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</si>
  <si>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</si>
  <si>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</si>
  <si>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</si>
  <si>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</si>
  <si>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</si>
  <si>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</si>
  <si>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</si>
  <si>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</si>
  <si>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</si>
  <si>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</si>
  <si>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</si>
  <si>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</si>
  <si>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</si>
  <si>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</si>
  <si>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</si>
  <si>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</si>
  <si>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</si>
  <si>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</si>
  <si>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</si>
  <si>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</si>
  <si>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</si>
  <si>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</si>
  <si>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</si>
  <si>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</si>
  <si>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</si>
  <si>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</si>
  <si>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</si>
  <si>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</si>
  <si>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</si>
  <si>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</si>
  <si>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</si>
  <si>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</si>
  <si>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</si>
  <si>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</si>
  <si>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</si>
  <si>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</si>
  <si>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</si>
  <si>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</si>
  <si>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</si>
  <si>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</si>
  <si>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</si>
  <si>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</si>
  <si>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</si>
  <si>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</si>
  <si>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</si>
  <si>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</si>
  <si>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</si>
  <si>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</si>
  <si>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</si>
  <si>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</si>
  <si>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</si>
  <si>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</si>
  <si>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</si>
  <si>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</si>
  <si>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</si>
  <si>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</si>
  <si>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</si>
  <si>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</si>
  <si>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</si>
  <si>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</si>
  <si>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</si>
  <si>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</si>
  <si>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</si>
  <si>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</si>
  <si>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</si>
  <si>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</si>
  <si>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</si>
  <si>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</si>
  <si>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</si>
  <si>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</si>
  <si>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</si>
  <si>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</si>
  <si>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</si>
  <si>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</si>
  <si>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</si>
  <si>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</si>
  <si>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</si>
  <si>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</si>
  <si>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</si>
  <si>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</si>
  <si>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</si>
  <si>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</si>
  <si>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</si>
  <si>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</si>
  <si>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</si>
  <si>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</si>
  <si>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</si>
  <si>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</si>
  <si>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</si>
  <si>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</si>
  <si>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</si>
  <si>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</si>
  <si>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</si>
  <si>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</si>
  <si>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</si>
  <si>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</si>
  <si>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</si>
  <si>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</si>
  <si>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</si>
  <si>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</si>
  <si>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</si>
  <si>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</si>
  <si>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</si>
  <si>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</si>
  <si>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</si>
  <si>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</si>
  <si>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</si>
  <si>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</si>
  <si>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</si>
  <si>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</si>
  <si>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</si>
  <si>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</si>
  <si>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</si>
  <si>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</si>
  <si>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</si>
  <si>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</si>
  <si>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</si>
  <si>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</si>
  <si>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</si>
  <si>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</si>
  <si>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</si>
  <si>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</si>
  <si>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</si>
  <si>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</si>
  <si>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</si>
  <si>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</si>
  <si>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</si>
  <si>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</si>
  <si>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</si>
  <si>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</si>
  <si>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</si>
  <si>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</si>
  <si>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</si>
  <si>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</si>
  <si>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</si>
  <si>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</si>
  <si>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</si>
  <si>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</si>
  <si>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</si>
  <si>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</si>
  <si>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</si>
  <si>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</si>
  <si>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</si>
  <si>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</si>
  <si>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</si>
  <si>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</si>
  <si>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</si>
  <si>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</si>
  <si>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</si>
  <si>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</si>
  <si>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</si>
  <si>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</si>
  <si>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</si>
  <si>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</si>
  <si>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</si>
  <si>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</si>
  <si>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</si>
  <si>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</si>
  <si>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</si>
  <si>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</si>
  <si>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</si>
  <si>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</si>
  <si>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</si>
  <si>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</si>
  <si>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</si>
  <si>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</si>
  <si>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</si>
  <si>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</si>
  <si>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</si>
  <si>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</si>
  <si>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</si>
  <si>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</si>
  <si>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</si>
  <si>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</si>
  <si>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</si>
  <si>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</si>
  <si>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</si>
  <si>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</si>
  <si>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</si>
  <si>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</si>
  <si>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</si>
  <si>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</si>
  <si>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</si>
  <si>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</si>
  <si>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</si>
  <si>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</si>
  <si>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</si>
  <si>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</si>
  <si>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</si>
  <si>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</si>
  <si>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</si>
  <si>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</si>
  <si>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</si>
  <si>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</si>
  <si>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</si>
  <si>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</si>
  <si>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</si>
  <si>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</si>
  <si>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</si>
  <si>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</si>
  <si>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</si>
  <si>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</si>
  <si>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</si>
  <si>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</si>
  <si>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</si>
  <si>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</si>
  <si>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</si>
  <si>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</si>
  <si>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</si>
  <si>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</si>
  <si>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</si>
  <si>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</si>
  <si>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</si>
  <si>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</si>
  <si>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</si>
  <si>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</si>
  <si>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</si>
  <si>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</si>
  <si>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</si>
  <si>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</si>
  <si>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</si>
  <si>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</si>
  <si>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</si>
  <si>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</si>
  <si>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</si>
  <si>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</si>
  <si>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</si>
  <si>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</si>
  <si>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</si>
  <si>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</si>
  <si>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</si>
  <si>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</si>
  <si>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</si>
  <si>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</si>
  <si>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</si>
  <si>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</si>
  <si>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</si>
  <si>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</si>
  <si>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</si>
  <si>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</si>
  <si>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</si>
  <si>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</si>
  <si>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</si>
  <si>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</si>
  <si>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</si>
  <si>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</si>
  <si>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</si>
  <si>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</si>
  <si>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</si>
  <si>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</si>
  <si>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</si>
  <si>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</si>
  <si>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</si>
  <si>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</si>
  <si>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</si>
  <si>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</si>
  <si>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</si>
  <si>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</si>
  <si>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</si>
  <si>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</si>
  <si>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</si>
  <si>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</si>
  <si>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</si>
  <si>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</si>
  <si>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</si>
  <si>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</si>
  <si>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</si>
  <si>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</si>
  <si>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</si>
  <si>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</si>
  <si>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</si>
  <si>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</si>
  <si>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</si>
  <si>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</si>
  <si>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</si>
  <si>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</si>
  <si>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</si>
  <si>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</si>
  <si>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</si>
  <si>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</si>
  <si>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</si>
  <si>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</si>
  <si>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</si>
  <si>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</si>
  <si>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</si>
  <si>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</si>
  <si>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</si>
  <si>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</si>
  <si>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</si>
  <si>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</si>
  <si>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</si>
  <si>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</si>
  <si>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</si>
  <si>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</si>
  <si>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</si>
  <si>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</si>
  <si>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</si>
  <si>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</si>
  <si>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</si>
  <si>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</si>
  <si>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</si>
  <si>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</si>
  <si>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</si>
  <si>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</si>
  <si>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</si>
  <si>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</si>
  <si>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</si>
  <si>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</si>
  <si>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</si>
  <si>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</si>
  <si>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</si>
  <si>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</si>
  <si>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</si>
  <si>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</si>
  <si>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</si>
  <si>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</si>
  <si>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</si>
  <si>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</si>
  <si>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</si>
  <si>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</si>
  <si>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</si>
  <si>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</si>
  <si>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</si>
  <si>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</si>
  <si>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</si>
  <si>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</si>
  <si>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</si>
  <si>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</si>
  <si>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</si>
  <si>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</si>
  <si>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</si>
  <si>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</si>
  <si>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</si>
  <si>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</si>
  <si>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</si>
  <si>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</si>
  <si>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</si>
  <si>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</si>
  <si>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</si>
  <si>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</si>
  <si>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</si>
  <si>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</si>
  <si>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</si>
  <si>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</si>
  <si>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</si>
  <si>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</si>
  <si>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</si>
  <si>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</si>
  <si>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</si>
  <si>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</si>
  <si>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</si>
  <si>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</si>
  <si>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</si>
  <si>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</si>
  <si>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</si>
  <si>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</si>
  <si>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</si>
  <si>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</si>
  <si>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</si>
  <si>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</si>
  <si>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</si>
  <si>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</si>
  <si>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</si>
  <si>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</si>
  <si>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</si>
  <si>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</si>
  <si>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</si>
  <si>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</si>
  <si>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</si>
  <si>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</si>
  <si>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</si>
  <si>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</si>
  <si>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</si>
  <si>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</si>
  <si>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</si>
  <si>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</si>
  <si>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</si>
  <si>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</si>
  <si>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</si>
  <si>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</si>
  <si>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</si>
  <si>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</si>
  <si>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</si>
  <si>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</si>
  <si>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</si>
  <si>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</si>
  <si>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</si>
  <si>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</si>
  <si>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</si>
  <si>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</si>
  <si>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</si>
  <si>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</si>
  <si>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</si>
  <si>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</si>
  <si>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</si>
  <si>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</si>
  <si>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</si>
  <si>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</si>
  <si>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</si>
  <si>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</si>
  <si>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</si>
  <si>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</si>
  <si>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</si>
  <si>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</si>
  <si>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</si>
  <si>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</si>
  <si>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</si>
  <si>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</si>
  <si>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</si>
  <si>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</si>
  <si>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</si>
  <si>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</si>
  <si>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</si>
  <si>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</si>
  <si>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</si>
  <si>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</si>
  <si>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</si>
  <si>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</si>
  <si>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</si>
  <si>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</si>
  <si>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</si>
  <si>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</si>
  <si>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</si>
  <si>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</si>
  <si>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</si>
  <si>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</si>
  <si>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</si>
  <si>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</si>
  <si>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</si>
  <si>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</si>
  <si>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</si>
  <si>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</si>
  <si>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</si>
  <si>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</si>
  <si>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</si>
  <si>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</si>
  <si>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</si>
  <si>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</si>
  <si>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</si>
  <si>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</si>
  <si>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</si>
  <si>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</si>
  <si>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</si>
  <si>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</si>
  <si>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</si>
  <si>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</si>
  <si>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</si>
  <si>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</si>
  <si>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</si>
  <si>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</si>
  <si>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</si>
  <si>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</si>
  <si>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</si>
  <si>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</si>
  <si>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</si>
  <si>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</si>
  <si>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</si>
  <si>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</si>
  <si>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</si>
  <si>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</si>
  <si>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</si>
  <si>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</si>
  <si>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</si>
  <si>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</si>
  <si>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</si>
  <si>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</si>
  <si>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</si>
  <si>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</si>
  <si>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</si>
  <si>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</si>
  <si>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</si>
  <si>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</si>
  <si>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</si>
  <si>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</si>
  <si>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</si>
  <si>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</si>
  <si>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</si>
  <si>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</si>
  <si>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</si>
  <si>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</si>
  <si>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</si>
  <si>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</si>
  <si>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</si>
  <si>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</si>
  <si>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</si>
  <si>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</si>
  <si>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</si>
  <si>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</si>
  <si>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</si>
  <si>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</si>
  <si>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</si>
  <si>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</si>
  <si>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</si>
  <si>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</si>
  <si>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</si>
  <si>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</si>
  <si>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</si>
  <si>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</si>
  <si>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</si>
  <si>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</si>
  <si>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</si>
  <si>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</si>
  <si>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</si>
  <si>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</si>
  <si>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</si>
  <si>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</si>
  <si>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</si>
  <si>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</si>
  <si>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</si>
  <si>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</si>
  <si>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</si>
  <si>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</si>
  <si>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</si>
  <si>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</si>
  <si>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</si>
  <si>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</si>
  <si>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</si>
  <si>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</si>
  <si>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</si>
  <si>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</si>
  <si>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</si>
  <si>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</si>
  <si>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</si>
  <si>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</si>
  <si>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</si>
  <si>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</si>
  <si>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</si>
  <si>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</si>
  <si>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</si>
  <si>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</si>
  <si>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</si>
  <si>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</si>
  <si>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</si>
  <si>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</si>
  <si>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</si>
  <si>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</si>
  <si>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</si>
  <si>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</si>
  <si>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</si>
  <si>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</si>
  <si>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</si>
  <si>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</si>
  <si>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</si>
  <si>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</si>
  <si>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</si>
  <si>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</si>
  <si>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</si>
  <si>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</si>
  <si>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</si>
  <si>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</si>
  <si>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</si>
  <si>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</si>
  <si>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</si>
  <si>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</si>
  <si>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</si>
  <si>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</si>
  <si>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</si>
  <si>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</si>
  <si>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</si>
  <si>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</si>
  <si>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</si>
  <si>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</si>
  <si>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</si>
  <si>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</si>
  <si>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</si>
  <si>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</si>
  <si>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</si>
  <si>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</si>
  <si>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</si>
  <si>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</si>
  <si>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</si>
  <si>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</si>
  <si>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</si>
  <si>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</si>
  <si>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</si>
  <si>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</si>
  <si>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</si>
  <si>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</si>
  <si>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</si>
  <si>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</si>
  <si>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</si>
  <si>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</si>
  <si>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</si>
  <si>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</si>
  <si>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</si>
  <si>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</si>
  <si>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</si>
  <si>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</si>
  <si>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</si>
  <si>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</si>
  <si>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</si>
  <si>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</si>
  <si>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</si>
  <si>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</si>
  <si>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</si>
  <si>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</si>
  <si>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</si>
  <si>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</si>
  <si>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</si>
  <si>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</si>
  <si>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</si>
  <si>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</si>
  <si>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</si>
  <si>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</si>
  <si>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</si>
  <si>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</si>
  <si>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</si>
  <si>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</si>
  <si>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</si>
  <si>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</si>
  <si>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</si>
  <si>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</si>
  <si>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</si>
  <si>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</si>
  <si>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</si>
  <si>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</si>
  <si>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</si>
  <si>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</si>
  <si>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</si>
  <si>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</si>
  <si>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</si>
  <si>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</si>
  <si>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</si>
  <si>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</si>
  <si>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</si>
  <si>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</si>
  <si>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</si>
  <si>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</si>
  <si>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</si>
  <si>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</si>
  <si>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</si>
  <si>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</si>
  <si>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</si>
  <si>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</si>
  <si>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</si>
  <si>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</si>
  <si>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</si>
  <si>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</si>
  <si>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</si>
  <si>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</si>
  <si>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</si>
  <si>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</si>
  <si>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</si>
  <si>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</si>
  <si>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</si>
  <si>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</si>
  <si>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</si>
  <si>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</si>
  <si>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</si>
  <si>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</si>
  <si>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</si>
  <si>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</si>
  <si>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</si>
  <si>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</si>
  <si>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</si>
  <si>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</si>
  <si>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</si>
  <si>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</si>
  <si>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</si>
  <si>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</si>
  <si>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</si>
  <si>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</si>
  <si>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</si>
  <si>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</si>
  <si>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</si>
  <si>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</si>
  <si>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</si>
  <si>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</si>
  <si>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</si>
  <si>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</si>
  <si>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</si>
  <si>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</si>
  <si>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</si>
  <si>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</si>
  <si>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</si>
  <si>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</si>
  <si>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</si>
  <si>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</si>
  <si>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</si>
  <si>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</si>
  <si>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</si>
  <si>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</si>
  <si>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</si>
  <si>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</si>
  <si>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</si>
  <si>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</si>
  <si>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</si>
  <si>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</si>
  <si>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</si>
  <si>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</si>
  <si>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</si>
  <si>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</si>
  <si>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</si>
  <si>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</si>
  <si>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</si>
  <si>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</si>
  <si>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</si>
  <si>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</si>
  <si>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</si>
  <si>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</si>
  <si>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</si>
  <si>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</si>
  <si>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</si>
  <si>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</si>
  <si>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</si>
  <si>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</si>
  <si>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</si>
  <si>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</si>
  <si>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</si>
  <si>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</si>
  <si>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</si>
  <si>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</si>
  <si>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</si>
  <si>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</si>
  <si>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</si>
  <si>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</si>
  <si>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</si>
  <si>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</si>
  <si>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</si>
  <si>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</si>
  <si>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</si>
  <si>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</si>
  <si>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</si>
  <si>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</si>
  <si>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</si>
  <si>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</si>
  <si>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</si>
  <si>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</si>
  <si>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</si>
  <si>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</si>
  <si>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</si>
  <si>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</si>
  <si>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</si>
  <si>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</si>
  <si>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</si>
  <si>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</si>
  <si>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</si>
  <si>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</si>
  <si>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</si>
  <si>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</si>
  <si>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</si>
  <si>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</si>
  <si>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</si>
  <si>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</si>
  <si>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</si>
  <si>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</si>
  <si>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</si>
  <si>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</si>
  <si>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</si>
  <si>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</si>
  <si>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</si>
  <si>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</si>
  <si>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</si>
  <si>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</si>
  <si>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</si>
  <si>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</si>
  <si>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</si>
  <si>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</si>
  <si>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</si>
  <si>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</si>
  <si>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</si>
  <si>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</si>
  <si>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</si>
  <si>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</si>
  <si>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</si>
  <si>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</si>
  <si>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</si>
  <si>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</si>
  <si>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</si>
  <si>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</si>
  <si>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</si>
  <si>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</si>
  <si>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</si>
  <si>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</si>
  <si>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</si>
  <si>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</si>
  <si>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</si>
  <si>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</si>
  <si>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</si>
  <si>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</si>
  <si>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</si>
  <si>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</si>
  <si>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</si>
  <si>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</si>
  <si>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</si>
  <si>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</si>
  <si>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</si>
  <si>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</si>
  <si>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</si>
  <si>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</si>
  <si>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</si>
  <si>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</si>
  <si>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</si>
  <si>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</si>
  <si>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</si>
  <si>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</si>
  <si>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</si>
  <si>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</si>
  <si>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</si>
  <si>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</si>
  <si>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</si>
  <si>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</si>
  <si>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</si>
  <si>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</si>
  <si>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</si>
  <si>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</si>
  <si>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</si>
  <si>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</si>
  <si>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</si>
  <si>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</si>
  <si>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</si>
  <si>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</si>
  <si>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</si>
  <si>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</si>
  <si>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</si>
  <si>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</si>
  <si>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</si>
  <si>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</si>
  <si>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</si>
  <si>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</si>
  <si>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</si>
  <si>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</si>
  <si>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</si>
  <si>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</si>
  <si>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</si>
  <si>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</si>
  <si>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</si>
  <si>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</si>
  <si>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</si>
  <si>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</si>
  <si>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</si>
  <si>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</si>
  <si>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</si>
  <si>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</si>
  <si>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</si>
  <si>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</si>
  <si>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</si>
  <si>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</si>
  <si>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</si>
  <si>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</si>
  <si>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</si>
  <si>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</si>
  <si>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</si>
  <si>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</si>
  <si>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</si>
  <si>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</si>
  <si>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</si>
  <si>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</si>
  <si>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</si>
  <si>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</si>
  <si>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</si>
  <si>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</si>
  <si>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</si>
  <si>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</si>
  <si>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</si>
  <si>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</si>
  <si>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</si>
  <si>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</si>
  <si>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</si>
  <si>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</si>
  <si>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</si>
  <si>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</si>
  <si>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</si>
  <si>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</si>
  <si>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</si>
  <si>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</si>
  <si>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</si>
  <si>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</si>
  <si>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</si>
  <si>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</si>
  <si>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</si>
  <si>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</si>
  <si>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</si>
  <si>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</si>
  <si>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</si>
  <si>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</si>
  <si>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</si>
  <si>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</si>
  <si>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</si>
  <si>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</si>
  <si>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</si>
  <si>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</si>
  <si>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</si>
  <si>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</si>
  <si>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</si>
  <si>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</si>
  <si>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</si>
  <si>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</si>
  <si>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</si>
  <si>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</si>
  <si>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</si>
  <si>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</si>
  <si>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</si>
  <si>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</si>
  <si>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</si>
  <si>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</si>
  <si>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</si>
  <si>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</si>
  <si>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</si>
  <si>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</si>
  <si>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</si>
  <si>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</si>
  <si>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</si>
  <si>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</si>
  <si>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</si>
  <si>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</si>
  <si>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</si>
  <si>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</si>
  <si>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</si>
  <si>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</si>
  <si>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</si>
  <si>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</si>
  <si>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</si>
  <si>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</si>
  <si>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</si>
  <si>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</si>
  <si>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</si>
  <si>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</si>
  <si>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</si>
  <si>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</si>
  <si>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</si>
  <si>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</si>
  <si>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</si>
  <si>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</si>
  <si>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</si>
  <si>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</si>
  <si>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</si>
  <si>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</si>
  <si>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</si>
  <si>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</si>
  <si>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</si>
  <si>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</si>
  <si>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</si>
  <si>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</si>
  <si>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</si>
  <si>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</si>
  <si>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</si>
  <si>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</si>
  <si>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</si>
  <si>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</si>
  <si>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</si>
  <si>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</si>
  <si>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</si>
  <si>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</si>
  <si>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</si>
  <si>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</si>
  <si>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</si>
  <si>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</si>
  <si>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</si>
  <si>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</si>
  <si>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</si>
  <si>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</si>
  <si>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</si>
  <si>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</si>
  <si>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</si>
  <si>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</si>
  <si>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</si>
  <si>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</si>
  <si>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</si>
  <si>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</si>
  <si>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</si>
  <si>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</si>
  <si>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</si>
  <si>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</si>
  <si>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</si>
  <si>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</si>
  <si>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</si>
  <si>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</si>
  <si>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</si>
  <si>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</si>
  <si>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</si>
  <si>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</si>
  <si>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</si>
  <si>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</si>
  <si>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</si>
  <si>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</si>
  <si>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</si>
  <si>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</si>
  <si>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</si>
  <si>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</si>
  <si>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</si>
  <si>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</si>
  <si>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</si>
  <si>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</si>
  <si>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</si>
  <si>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</si>
  <si>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</si>
  <si>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</si>
  <si>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</si>
  <si>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</si>
  <si>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</si>
  <si>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</si>
  <si>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</si>
  <si>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</si>
  <si>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</si>
  <si>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</si>
  <si>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</si>
  <si>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</si>
  <si>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</si>
  <si>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</si>
  <si>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</si>
  <si>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</si>
  <si>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</si>
  <si>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</si>
  <si>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</si>
  <si>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</si>
  <si>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</si>
  <si>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</si>
  <si>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</si>
  <si>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</si>
  <si>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</si>
  <si>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</si>
  <si>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</si>
  <si>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</si>
  <si>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</si>
  <si>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</si>
  <si>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</si>
  <si>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</si>
  <si>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</si>
  <si>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</si>
  <si>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</si>
  <si>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</si>
  <si>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</si>
  <si>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</si>
  <si>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</si>
  <si>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</si>
  <si>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</si>
  <si>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</si>
  <si>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</si>
  <si>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</si>
  <si>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</si>
  <si>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</si>
  <si>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</si>
  <si>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</si>
  <si>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</si>
  <si>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</si>
  <si>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</si>
  <si>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</si>
  <si>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</si>
  <si>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</si>
  <si>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</si>
  <si>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</si>
  <si>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</si>
  <si>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</si>
  <si>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</si>
  <si>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</si>
  <si>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</si>
  <si>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</si>
  <si>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</si>
  <si>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</si>
  <si>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</si>
  <si>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</si>
  <si>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</si>
  <si>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</si>
  <si>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</si>
  <si>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</si>
  <si>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</si>
  <si>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</si>
  <si>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</si>
  <si>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</si>
  <si>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</si>
  <si>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</si>
  <si>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</si>
  <si>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</si>
  <si>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</si>
  <si>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</si>
  <si>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</si>
  <si>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</si>
  <si>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</si>
  <si>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</si>
  <si>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</si>
  <si>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</si>
  <si>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</si>
  <si>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</si>
  <si>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</si>
  <si>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</si>
  <si>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</si>
  <si>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</si>
  <si>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</si>
  <si>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</si>
  <si>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</si>
  <si>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</si>
  <si>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</si>
  <si>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</si>
  <si>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</si>
  <si>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</si>
  <si>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</si>
  <si>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</si>
  <si>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</si>
  <si>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</si>
  <si>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</si>
  <si>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</si>
  <si>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</si>
  <si>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</si>
  <si>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</si>
  <si>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</si>
  <si>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</si>
  <si>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</si>
  <si>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</si>
  <si>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</si>
  <si>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</si>
  <si>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</si>
  <si>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</si>
  <si>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</si>
  <si>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</si>
  <si>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</si>
  <si>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</si>
  <si>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</si>
  <si>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</si>
  <si>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</si>
  <si>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</si>
  <si>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</si>
  <si>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</si>
  <si>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</si>
  <si>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</si>
  <si>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</si>
  <si>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</si>
  <si>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</si>
  <si>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</si>
  <si>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</si>
  <si>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</si>
  <si>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</si>
  <si>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</si>
  <si>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</si>
  <si>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</si>
  <si>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</si>
  <si>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</si>
  <si>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</si>
  <si>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</si>
  <si>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</si>
  <si>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</si>
  <si>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</si>
  <si>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</si>
  <si>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</si>
  <si>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</si>
  <si>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</si>
  <si>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</si>
  <si>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</si>
  <si>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</si>
  <si>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</si>
  <si>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</si>
  <si>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</si>
  <si>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</si>
  <si>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</si>
  <si>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</si>
  <si>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</si>
  <si>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</si>
  <si>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</si>
  <si>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</si>
  <si>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</si>
  <si>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</si>
  <si>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</si>
  <si>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</si>
  <si>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</si>
  <si>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</si>
  <si>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</si>
  <si>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</si>
  <si>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</si>
  <si>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</si>
  <si>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</si>
  <si>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</si>
  <si>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</si>
  <si>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</si>
  <si>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</si>
  <si>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</si>
  <si>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</si>
  <si>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</si>
  <si>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</si>
  <si>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</si>
  <si>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</si>
  <si>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</si>
  <si>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</si>
  <si>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</si>
  <si>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</si>
  <si>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</si>
  <si>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</si>
  <si>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</si>
  <si>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</si>
  <si>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</si>
  <si>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</si>
  <si>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</si>
  <si>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</si>
  <si>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</si>
  <si>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</si>
  <si>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</si>
  <si>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</si>
  <si>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</si>
  <si>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</si>
  <si>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</si>
  <si>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</si>
  <si>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</si>
  <si>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</si>
  <si>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</si>
  <si>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</si>
  <si>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</si>
  <si>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</si>
  <si>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</si>
  <si>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</si>
  <si>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</si>
  <si>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</si>
  <si>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</si>
  <si>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</si>
  <si>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</si>
  <si>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</si>
  <si>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</si>
  <si>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</si>
  <si>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</si>
  <si>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</si>
  <si>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</si>
  <si>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</si>
  <si>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</si>
  <si>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</si>
  <si>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</si>
  <si>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</si>
  <si>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</si>
  <si>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</si>
  <si>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</si>
  <si>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</si>
  <si>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</si>
  <si>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</si>
  <si>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</si>
  <si>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</si>
  <si>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</si>
  <si>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</si>
  <si>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</si>
  <si>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</si>
  <si>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</si>
  <si>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</si>
  <si>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</si>
  <si>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</si>
  <si>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</si>
  <si>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</si>
  <si>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</si>
  <si>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</si>
  <si>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</si>
  <si>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</si>
  <si>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</si>
  <si>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</si>
  <si>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</si>
  <si>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</si>
  <si>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</si>
  <si>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</si>
  <si>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</si>
  <si>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</si>
  <si>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</si>
  <si>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</si>
  <si>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</si>
  <si>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</si>
  <si>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</si>
  <si>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</si>
  <si>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</si>
  <si>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</si>
  <si>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</si>
  <si>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</si>
  <si>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</si>
  <si>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</si>
  <si>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</si>
  <si>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</si>
  <si>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</si>
  <si>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</si>
  <si>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</si>
  <si>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</si>
  <si>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</si>
  <si>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</si>
  <si>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</si>
  <si>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</si>
  <si>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</si>
  <si>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</si>
  <si>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</si>
  <si>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</si>
  <si>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</si>
  <si>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</si>
  <si>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</si>
  <si>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</si>
  <si>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</si>
  <si>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</si>
  <si>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</si>
  <si>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</si>
  <si>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</si>
  <si>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</si>
  <si>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</si>
  <si>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</si>
  <si>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</si>
  <si>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</si>
  <si>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</si>
  <si>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</si>
  <si>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</si>
  <si>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</si>
  <si>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</si>
  <si>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</si>
  <si>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</si>
  <si>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</si>
  <si>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</si>
  <si>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</si>
  <si>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</si>
  <si>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</si>
  <si>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</si>
  <si>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</si>
  <si>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</si>
  <si>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</si>
  <si>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</si>
  <si>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</si>
  <si>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</si>
  <si>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</si>
  <si>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</si>
  <si>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</si>
  <si>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</si>
  <si>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</si>
  <si>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</si>
  <si>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</si>
  <si>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</si>
  <si>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</si>
  <si>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</si>
  <si>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</si>
  <si>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</si>
  <si>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</si>
  <si>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</si>
  <si>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</si>
  <si>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</si>
  <si>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</si>
  <si>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</si>
  <si>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</si>
  <si>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</si>
  <si>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</si>
  <si>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</si>
  <si>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</si>
  <si>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</si>
  <si>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</si>
  <si>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</si>
  <si>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</si>
  <si>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</si>
  <si>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</si>
  <si>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</si>
  <si>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</si>
  <si>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</si>
  <si>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</si>
  <si>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</si>
  <si>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</si>
  <si>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</si>
  <si>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</si>
  <si>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</si>
  <si>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</si>
  <si>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</si>
  <si>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</si>
  <si>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</si>
  <si>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</si>
  <si>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</si>
  <si>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</si>
  <si>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</si>
  <si>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</si>
  <si>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</si>
  <si>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</si>
  <si>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</si>
  <si>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</si>
  <si>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</si>
  <si>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</si>
  <si>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</si>
  <si>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</si>
  <si>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</si>
  <si>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</si>
  <si>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</si>
  <si>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</si>
  <si>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</si>
  <si>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</si>
  <si>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</si>
  <si>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</si>
  <si>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</si>
  <si>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</si>
  <si>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</si>
  <si>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</si>
  <si>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</si>
  <si>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</si>
  <si>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</si>
  <si>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</si>
  <si>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</si>
  <si>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</si>
  <si>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</si>
  <si>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</si>
  <si>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</si>
  <si>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</si>
  <si>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</si>
  <si>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</si>
  <si>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</si>
  <si>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</si>
  <si>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</si>
  <si>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</si>
  <si>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</si>
  <si>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</si>
  <si>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</si>
  <si>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</si>
  <si>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</si>
  <si>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</si>
  <si>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</si>
  <si>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</si>
  <si>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</si>
  <si>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</si>
  <si>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</si>
  <si>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</si>
  <si>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</si>
  <si>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</si>
  <si>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</si>
  <si>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</si>
  <si>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</si>
  <si>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</si>
  <si>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</si>
  <si>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</si>
  <si>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</si>
  <si>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</si>
  <si>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</si>
  <si>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</si>
  <si>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</si>
  <si>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</si>
  <si>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</si>
  <si>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</si>
  <si>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</si>
  <si>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</si>
  <si>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</si>
  <si>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</si>
  <si>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</si>
  <si>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</si>
  <si>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</si>
  <si>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</si>
  <si>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</si>
  <si>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</si>
  <si>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</si>
  <si>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</si>
  <si>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</si>
  <si>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</si>
  <si>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</si>
  <si>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</si>
  <si>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</si>
  <si>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</si>
  <si>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</si>
  <si>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</si>
  <si>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</si>
  <si>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</si>
  <si>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</si>
  <si>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</si>
  <si>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</si>
  <si>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</si>
  <si>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</si>
  <si>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</si>
  <si>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</si>
  <si>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</si>
  <si>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</si>
  <si>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</si>
  <si>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</si>
  <si>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</si>
  <si>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</si>
  <si>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</si>
  <si>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</si>
  <si>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</si>
  <si>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</si>
  <si>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</si>
  <si>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</si>
  <si>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</si>
  <si>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</si>
  <si>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</si>
  <si>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</si>
  <si>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</si>
  <si>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</si>
  <si>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</si>
  <si>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</si>
  <si>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</si>
  <si>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</si>
  <si>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</si>
  <si>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</si>
  <si>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</si>
  <si>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</si>
  <si>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</si>
  <si>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</si>
  <si>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</si>
  <si>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</si>
  <si>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</si>
  <si>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</si>
  <si>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</si>
  <si>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</si>
  <si>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</si>
  <si>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</si>
  <si>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</si>
  <si>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</si>
  <si>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</si>
  <si>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</si>
  <si>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</si>
  <si>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</si>
  <si>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</si>
  <si>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</si>
  <si>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</si>
  <si>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</si>
  <si>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</si>
  <si>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</si>
  <si>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</si>
  <si>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</si>
  <si>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</si>
  <si>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</si>
  <si>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</si>
  <si>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</si>
  <si>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</si>
  <si>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</si>
  <si>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</si>
  <si>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</si>
  <si>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</si>
  <si>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</si>
  <si>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</si>
  <si>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</si>
  <si>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</si>
  <si>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</si>
  <si>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</si>
  <si>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</si>
  <si>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</si>
  <si>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</si>
  <si>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</si>
  <si>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</si>
  <si>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</si>
  <si>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</si>
  <si>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</si>
  <si>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</si>
  <si>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</si>
  <si>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</si>
  <si>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</si>
  <si>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</si>
  <si>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</si>
  <si>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</si>
  <si>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</si>
  <si>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</si>
  <si>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</si>
  <si>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</si>
  <si>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</si>
  <si>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</si>
  <si>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</si>
  <si>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</si>
  <si>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</si>
  <si>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</si>
  <si>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</si>
  <si>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</si>
  <si>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</si>
  <si>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</si>
  <si>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</si>
  <si>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</si>
  <si>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</si>
  <si>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</si>
  <si>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</si>
  <si>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</si>
  <si>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</si>
  <si>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</si>
  <si>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</si>
  <si>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</si>
  <si>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</si>
  <si>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</si>
  <si>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</si>
  <si>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</si>
  <si>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</si>
  <si>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</si>
  <si>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</si>
  <si>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</si>
  <si>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</si>
  <si>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</si>
  <si>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</si>
  <si>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</si>
  <si>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</si>
  <si>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</si>
  <si>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</si>
  <si>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</si>
  <si>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</si>
  <si>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</si>
  <si>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</si>
  <si>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</si>
  <si>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</si>
  <si>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</si>
  <si>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</si>
  <si>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</si>
  <si>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</si>
  <si>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</si>
  <si>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</si>
  <si>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</si>
  <si>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</si>
  <si>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</si>
  <si>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</si>
  <si>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</si>
  <si>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</si>
  <si>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</si>
  <si>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</si>
  <si>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</si>
  <si>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</si>
  <si>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</si>
  <si>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</si>
  <si>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</si>
  <si>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</si>
  <si>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</si>
  <si>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</si>
  <si>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</si>
  <si>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</si>
  <si>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</si>
  <si>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</si>
  <si>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</si>
  <si>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</si>
  <si>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</si>
  <si>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</si>
  <si>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</si>
  <si>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</si>
  <si>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</si>
  <si>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</si>
  <si>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</si>
  <si>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</si>
  <si>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</si>
  <si>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</si>
  <si>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</si>
  <si>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</si>
  <si>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</si>
  <si>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</si>
  <si>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</si>
  <si>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</si>
  <si>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</si>
  <si>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</si>
  <si>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</si>
  <si>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</si>
  <si>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</si>
  <si>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</si>
  <si>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</si>
  <si>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</si>
  <si>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</si>
  <si>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</si>
  <si>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</si>
  <si>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</si>
  <si>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</si>
  <si>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</si>
  <si>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</si>
  <si>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</si>
  <si>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</si>
  <si>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</si>
  <si>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</si>
  <si>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</si>
  <si>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</si>
  <si>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</si>
  <si>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</si>
  <si>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</si>
  <si>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</si>
  <si>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</si>
  <si>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</si>
  <si>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</si>
  <si>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</si>
  <si>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</si>
  <si>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</si>
  <si>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</si>
  <si>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</si>
  <si>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</si>
  <si>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</si>
  <si>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</si>
  <si>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</si>
  <si>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</si>
  <si>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</si>
  <si>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</si>
  <si>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</si>
  <si>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</si>
  <si>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</si>
  <si>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</si>
  <si>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</si>
  <si>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</si>
  <si>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</si>
  <si>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</si>
  <si>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</si>
  <si>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</si>
  <si>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</si>
  <si>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</si>
  <si>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</si>
  <si>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</si>
  <si>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</si>
  <si>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</si>
  <si>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</si>
  <si>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</si>
  <si>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</si>
  <si>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</si>
  <si>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</si>
  <si>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</si>
  <si>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</si>
  <si>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</si>
  <si>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</si>
  <si>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</si>
  <si>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</si>
  <si>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</si>
  <si>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</si>
  <si>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</si>
  <si>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</si>
  <si>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</si>
  <si>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</si>
  <si>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</si>
  <si>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</si>
  <si>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</si>
  <si>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</si>
  <si>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</si>
  <si>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</si>
  <si>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</si>
  <si>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</si>
  <si>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</si>
  <si>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</si>
  <si>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</si>
  <si>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</si>
  <si>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</si>
  <si>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</si>
  <si>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</si>
  <si>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</si>
  <si>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</si>
  <si>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</si>
  <si>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</si>
  <si>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</si>
  <si>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</si>
  <si>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</si>
  <si>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</si>
  <si>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</si>
  <si>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</si>
  <si>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</si>
  <si>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</si>
  <si>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</si>
  <si>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</si>
  <si>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</si>
  <si>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</si>
  <si>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</si>
  <si>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</si>
  <si>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</si>
  <si>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</si>
  <si>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</si>
  <si>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</si>
  <si>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</si>
  <si>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</si>
  <si>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</si>
  <si>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</si>
  <si>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</si>
  <si>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</si>
  <si>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</si>
  <si>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</si>
  <si>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</si>
  <si>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</si>
  <si>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</si>
  <si>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</si>
  <si>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</si>
  <si>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</si>
  <si>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</si>
  <si>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</si>
  <si>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</si>
  <si>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</si>
  <si>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</si>
  <si>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</si>
  <si>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</si>
  <si>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</si>
  <si>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</si>
  <si>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</si>
  <si>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</si>
  <si>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</si>
  <si>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</si>
  <si>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</si>
  <si>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</si>
  <si>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</si>
  <si>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</si>
  <si>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</si>
  <si>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</si>
  <si>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</si>
  <si>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</si>
  <si>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</si>
  <si>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</si>
  <si>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</si>
  <si>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</si>
  <si>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</si>
  <si>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</si>
  <si>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</si>
  <si>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</si>
  <si>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</si>
  <si>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</si>
  <si>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</si>
  <si>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</si>
  <si>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</si>
  <si>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</si>
  <si>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</si>
  <si>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</si>
  <si>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</si>
  <si>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</si>
  <si>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</si>
  <si>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</si>
  <si>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</si>
  <si>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</si>
  <si>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</si>
  <si>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</si>
  <si>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</si>
  <si>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</si>
  <si>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</si>
  <si>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</si>
  <si>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</si>
  <si>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</si>
  <si>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</si>
  <si>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</si>
  <si>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</si>
  <si>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</si>
  <si>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</si>
  <si>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</si>
  <si>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</si>
  <si>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</si>
  <si>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</si>
  <si>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</si>
  <si>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</si>
  <si>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</si>
  <si>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</si>
  <si>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</si>
  <si>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</si>
  <si>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</si>
  <si>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</si>
  <si>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</si>
  <si>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</si>
  <si>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</si>
  <si>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</si>
  <si>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</si>
  <si>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</si>
  <si>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</si>
  <si>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</si>
  <si>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</si>
  <si>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</si>
  <si>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</si>
  <si>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</si>
  <si>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</si>
  <si>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</si>
  <si>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</si>
  <si>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</si>
  <si>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</si>
  <si>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</si>
  <si>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</si>
  <si>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</si>
  <si>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</si>
  <si>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</si>
  <si>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</si>
  <si>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</si>
  <si>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</si>
  <si>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</si>
  <si>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</si>
  <si>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</si>
  <si>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</si>
  <si>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</si>
  <si>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</si>
  <si>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</si>
  <si>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</si>
  <si>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</si>
  <si>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</si>
  <si>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</si>
  <si>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</si>
  <si>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</si>
  <si>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</si>
  <si>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</si>
  <si>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</si>
  <si>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</si>
  <si>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</si>
  <si>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</si>
  <si>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</si>
  <si>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</si>
  <si>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</si>
  <si>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</si>
  <si>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</si>
  <si>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</si>
  <si>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</si>
  <si>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</si>
  <si>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</si>
  <si>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</si>
  <si>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</si>
  <si>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</si>
  <si>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</si>
  <si>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</si>
  <si>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</si>
  <si>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</si>
  <si>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</si>
  <si>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</si>
  <si>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</si>
  <si>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</si>
  <si>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</si>
  <si>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</si>
  <si>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</si>
  <si>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</si>
  <si>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</si>
  <si>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</si>
  <si>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</si>
  <si>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</si>
  <si>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</si>
  <si>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</si>
  <si>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</si>
  <si>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</si>
  <si>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</si>
  <si>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</si>
  <si>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</si>
  <si>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</si>
  <si>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</si>
  <si>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</si>
  <si>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</si>
  <si>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</si>
  <si>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</si>
  <si>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</si>
  <si>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</si>
  <si>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</si>
  <si>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</si>
  <si>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</si>
  <si>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</si>
  <si>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</si>
  <si>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</si>
  <si>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</si>
  <si>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</si>
  <si>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</si>
  <si>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</si>
  <si>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</si>
  <si>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</si>
  <si>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</si>
  <si>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</si>
  <si>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</si>
  <si>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</si>
  <si>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</si>
  <si>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</si>
  <si>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</si>
  <si>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</si>
  <si>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</si>
  <si>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</si>
  <si>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</si>
  <si>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</si>
  <si>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</si>
  <si>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</si>
  <si>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</si>
  <si>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</si>
  <si>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</si>
  <si>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</si>
  <si>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</si>
  <si>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</si>
  <si>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</si>
  <si>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</si>
  <si>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</si>
  <si>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</si>
  <si>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</si>
  <si>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</si>
  <si>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</si>
  <si>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</si>
  <si>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</si>
  <si>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</si>
  <si>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</si>
  <si>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</si>
  <si>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</si>
  <si>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</si>
  <si>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</si>
  <si>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</si>
  <si>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</si>
  <si>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</si>
  <si>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</si>
  <si>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</si>
  <si>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</si>
  <si>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</si>
  <si>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</si>
  <si>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</si>
  <si>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</si>
  <si>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</si>
  <si>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</si>
  <si>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</si>
  <si>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</si>
  <si>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</si>
  <si>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</si>
  <si>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</si>
  <si>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</si>
  <si>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</si>
  <si>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</si>
  <si>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</si>
  <si>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</si>
  <si>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</si>
  <si>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</si>
  <si>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</si>
  <si>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</si>
  <si>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</si>
  <si>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</si>
  <si>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</si>
  <si>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</si>
  <si>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</si>
  <si>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</si>
  <si>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</si>
  <si>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</si>
  <si>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</si>
  <si>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</si>
  <si>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</si>
  <si>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</si>
  <si>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</si>
  <si>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</si>
  <si>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</si>
  <si>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</si>
  <si>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</si>
  <si>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</si>
  <si>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</si>
  <si>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</si>
  <si>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</si>
  <si>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</si>
  <si>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</si>
  <si>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</si>
  <si>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</si>
  <si>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</si>
  <si>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</si>
  <si>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</si>
  <si>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</si>
  <si>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</si>
  <si>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</si>
  <si>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</si>
  <si>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</si>
  <si>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</si>
  <si>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</si>
  <si>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</si>
  <si>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</si>
  <si>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</si>
  <si>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</si>
  <si>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</si>
  <si>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</si>
  <si>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</si>
  <si>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</si>
  <si>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</si>
  <si>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</si>
  <si>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</si>
  <si>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</si>
  <si>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</si>
  <si>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</si>
  <si>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</si>
  <si>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</si>
  <si>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</si>
  <si>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</si>
  <si>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</si>
  <si>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</si>
  <si>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</si>
  <si>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</si>
  <si>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</si>
  <si>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</si>
  <si>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</si>
  <si>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</si>
  <si>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</si>
  <si>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</si>
  <si>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</si>
  <si>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</si>
  <si>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</si>
  <si>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</si>
  <si>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</si>
  <si>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</si>
  <si>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</si>
  <si>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</si>
  <si>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</si>
  <si>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</si>
  <si>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</si>
  <si>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</si>
  <si>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</si>
  <si>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</si>
  <si>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</si>
  <si>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</si>
  <si>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</si>
  <si>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</si>
  <si>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</si>
  <si>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</si>
  <si>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</si>
  <si>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</si>
  <si>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</si>
  <si>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</si>
  <si>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</si>
  <si>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</si>
  <si>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</si>
  <si>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</si>
  <si>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</si>
  <si>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</si>
  <si>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</si>
  <si>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</si>
  <si>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</si>
  <si>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</si>
  <si>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</si>
  <si>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</si>
  <si>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</si>
  <si>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</si>
  <si>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</si>
  <si>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</si>
  <si>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</si>
  <si>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</si>
  <si>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</si>
  <si>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</si>
  <si>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</si>
  <si>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</si>
  <si>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</si>
  <si>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</si>
  <si>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</si>
  <si>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</si>
  <si>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</si>
  <si>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</si>
  <si>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</si>
  <si>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</si>
  <si>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</si>
  <si>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</si>
  <si>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</si>
  <si>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</si>
  <si>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</si>
  <si>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</si>
  <si>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</si>
  <si>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</si>
  <si>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</si>
  <si>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</si>
  <si>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</si>
  <si>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</si>
  <si>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</si>
  <si>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</si>
  <si>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</si>
  <si>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</si>
  <si>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</si>
  <si>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</si>
  <si>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</si>
  <si>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</si>
  <si>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</si>
  <si>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</si>
  <si>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</si>
  <si>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</si>
  <si>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</si>
  <si>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</si>
  <si>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</si>
  <si>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</si>
  <si>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</si>
  <si>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</si>
  <si>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</si>
  <si>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</si>
  <si>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</si>
  <si>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</si>
  <si>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</si>
  <si>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</si>
  <si>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</si>
  <si>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</si>
  <si>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</si>
  <si>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</si>
  <si>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</si>
  <si>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</si>
  <si>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</si>
  <si>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</si>
  <si>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</si>
  <si>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</si>
  <si>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</si>
  <si>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</si>
  <si>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</si>
  <si>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</si>
  <si>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</si>
  <si>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</si>
  <si>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</si>
  <si>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</si>
  <si>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</si>
  <si>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</si>
  <si>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</si>
  <si>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</si>
  <si>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</si>
  <si>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</si>
  <si>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</si>
  <si>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</si>
  <si>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</si>
  <si>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</si>
  <si>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</si>
  <si>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</si>
  <si>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</si>
  <si>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</si>
  <si>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</si>
  <si>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</si>
  <si>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</si>
  <si>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</si>
  <si>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</si>
  <si>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</si>
  <si>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</si>
  <si>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</si>
  <si>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</si>
  <si>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</si>
  <si>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</si>
  <si>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</si>
  <si>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</si>
  <si>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</si>
  <si>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</si>
  <si>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</si>
  <si>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</si>
  <si>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</si>
  <si>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</si>
  <si>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</si>
  <si>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</si>
  <si>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</si>
  <si>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</si>
  <si>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</si>
  <si>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</si>
  <si>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</si>
  <si>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</si>
  <si>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</si>
  <si>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</si>
  <si>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</si>
  <si>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</si>
  <si>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</si>
  <si>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</si>
  <si>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</si>
  <si>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</si>
  <si>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</si>
  <si>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</si>
  <si>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</si>
  <si>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</si>
  <si>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</si>
  <si>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</si>
  <si>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</si>
  <si>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</si>
  <si>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</si>
  <si>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</si>
  <si>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</si>
  <si>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</si>
  <si>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</si>
  <si>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</si>
  <si>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</si>
  <si>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</si>
  <si>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</si>
  <si>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</si>
  <si>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</si>
  <si>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</si>
  <si>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</si>
  <si>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</si>
  <si>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</si>
  <si>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</si>
  <si>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</si>
  <si>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</si>
  <si>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</si>
  <si>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</si>
  <si>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</si>
  <si>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</si>
  <si>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</si>
  <si>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</si>
  <si>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</si>
  <si>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</si>
  <si>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</si>
  <si>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</si>
  <si>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</si>
  <si>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</si>
  <si>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</si>
  <si>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</si>
  <si>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</si>
  <si>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</si>
  <si>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</si>
  <si>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</si>
  <si>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</si>
  <si>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</si>
  <si>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</si>
  <si>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</si>
  <si>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</si>
  <si>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</si>
  <si>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</si>
  <si>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</si>
  <si>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</si>
  <si>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</si>
  <si>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</si>
  <si>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</si>
  <si>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</si>
  <si>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</si>
  <si>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</si>
  <si>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</si>
  <si>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</si>
  <si>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</si>
  <si>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</si>
  <si>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</si>
  <si>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</si>
  <si>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</si>
  <si>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</si>
  <si>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</si>
  <si>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</si>
  <si>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</si>
  <si>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</si>
  <si>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</si>
  <si>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</si>
  <si>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</si>
  <si>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</si>
  <si>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</si>
  <si>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</si>
  <si>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</si>
  <si>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</si>
  <si>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</si>
  <si>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</si>
  <si>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</si>
  <si>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</si>
  <si>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</si>
  <si>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</si>
  <si>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</si>
  <si>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</si>
  <si>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</si>
  <si>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</si>
  <si>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</si>
  <si>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</si>
  <si>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</si>
  <si>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</si>
  <si>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</si>
  <si>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</si>
  <si>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</si>
  <si>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</si>
  <si>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</si>
  <si>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</si>
  <si>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</si>
  <si>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</si>
  <si>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</si>
  <si>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</si>
  <si>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</si>
  <si>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</si>
  <si>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</si>
  <si>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</si>
  <si>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</si>
  <si>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</si>
  <si>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</si>
  <si>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</si>
  <si>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</si>
  <si>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</si>
  <si>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</si>
  <si>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</si>
  <si>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</si>
  <si>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</si>
  <si>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</si>
  <si>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</si>
  <si>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</si>
  <si>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</si>
  <si>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</si>
  <si>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</si>
  <si>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</si>
  <si>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</si>
  <si>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</si>
  <si>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</si>
  <si>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</si>
  <si>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</si>
  <si>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</si>
  <si>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</si>
  <si>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</si>
  <si>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</si>
  <si>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</si>
  <si>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</si>
  <si>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</si>
  <si>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</si>
  <si>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</si>
  <si>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</si>
  <si>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</si>
  <si>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</si>
  <si>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</si>
  <si>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</si>
  <si>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</si>
  <si>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</si>
  <si>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</si>
  <si>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</si>
  <si>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</si>
  <si>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</si>
  <si>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</si>
  <si>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</si>
  <si>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</si>
  <si>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</si>
  <si>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</si>
  <si>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</si>
  <si>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</si>
  <si>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</si>
  <si>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</si>
  <si>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</si>
  <si>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</si>
  <si>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</si>
  <si>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</si>
  <si>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</si>
  <si>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</si>
  <si>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</si>
  <si>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</si>
  <si>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</si>
  <si>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</si>
  <si>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</si>
  <si>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</si>
  <si>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</si>
  <si>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</si>
  <si>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</si>
  <si>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</si>
  <si>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</si>
  <si>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</si>
  <si>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</si>
  <si>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</si>
  <si>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</si>
  <si>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</si>
  <si>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</si>
  <si>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</si>
  <si>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</si>
  <si>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</si>
  <si>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</si>
  <si>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</si>
  <si>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</si>
  <si>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</si>
  <si>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</si>
  <si>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</si>
  <si>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</si>
  <si>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</si>
  <si>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</si>
  <si>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</si>
  <si>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</si>
  <si>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</si>
  <si>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</si>
  <si>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</si>
  <si>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</si>
  <si>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</si>
  <si>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</si>
  <si>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</si>
  <si>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</si>
  <si>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</si>
  <si>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</si>
  <si>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</si>
  <si>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</si>
  <si>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</si>
  <si>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</si>
  <si>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</si>
  <si>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</si>
  <si>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</si>
  <si>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</si>
  <si>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</si>
  <si>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</si>
  <si>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</si>
  <si>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</si>
  <si>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</si>
  <si>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</si>
  <si>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</si>
  <si>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</si>
  <si>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</si>
  <si>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</si>
  <si>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</si>
  <si>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</si>
  <si>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</si>
  <si>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</si>
  <si>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</si>
  <si>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</si>
  <si>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</si>
  <si>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</si>
  <si>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</si>
  <si>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</si>
  <si>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</si>
  <si>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</si>
  <si>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</si>
  <si>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</si>
  <si>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</si>
  <si>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</si>
  <si>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</si>
  <si>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</si>
  <si>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</si>
  <si>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</si>
  <si>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</si>
  <si>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</si>
  <si>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</si>
  <si>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</si>
  <si>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</si>
  <si>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</si>
  <si>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</si>
  <si>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</si>
  <si>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</si>
  <si>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</si>
  <si>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</si>
  <si>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</si>
  <si>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</si>
  <si>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</si>
  <si>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</si>
  <si>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</si>
  <si>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</si>
  <si>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</si>
  <si>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</si>
  <si>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</si>
  <si>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</si>
  <si>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</si>
  <si>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</si>
  <si>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</si>
  <si>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</si>
  <si>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</si>
  <si>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</si>
  <si>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</si>
  <si>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</si>
  <si>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</si>
  <si>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</si>
  <si>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</si>
  <si>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</si>
  <si>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</si>
  <si>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</si>
  <si>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</si>
  <si>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</si>
  <si>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</si>
  <si>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</si>
  <si>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</si>
  <si>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</si>
  <si>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</si>
  <si>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</si>
  <si>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</si>
  <si>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</si>
  <si>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</si>
  <si>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</si>
  <si>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</si>
  <si>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</si>
  <si>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</si>
  <si>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</si>
  <si>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</si>
  <si>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</si>
  <si>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</si>
  <si>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</si>
  <si>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</si>
  <si>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</si>
  <si>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</si>
  <si>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</si>
  <si>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</si>
  <si>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</si>
  <si>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</si>
  <si>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</si>
  <si>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</si>
  <si>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</si>
  <si>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</si>
  <si>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</si>
  <si>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</si>
  <si>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</si>
  <si>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</si>
  <si>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</si>
  <si>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</si>
  <si>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</si>
  <si>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</si>
  <si>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</si>
  <si>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</si>
  <si>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</si>
  <si>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</si>
  <si>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</si>
  <si>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</si>
  <si>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</si>
  <si>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</si>
  <si>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</si>
  <si>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</si>
  <si>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</si>
  <si>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</si>
  <si>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</si>
  <si>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</si>
  <si>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</si>
  <si>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</si>
  <si>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</si>
  <si>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</si>
  <si>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</si>
  <si>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</si>
  <si>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</si>
  <si>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</si>
  <si>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</si>
  <si>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</si>
  <si>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</si>
  <si>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</si>
  <si>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</si>
  <si>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</si>
  <si>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</si>
  <si>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</si>
  <si>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</si>
  <si>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</si>
  <si>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</si>
  <si>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</si>
  <si>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</si>
  <si>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</si>
  <si>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</si>
  <si>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</si>
  <si>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</si>
  <si>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</si>
  <si>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</si>
  <si>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</si>
  <si>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</si>
  <si>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</si>
  <si>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</si>
  <si>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</si>
  <si>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</si>
  <si>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</si>
  <si>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</si>
  <si>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</si>
  <si>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</si>
  <si>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</si>
  <si>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</si>
  <si>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</si>
  <si>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</si>
  <si>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</si>
  <si>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</si>
  <si>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</si>
  <si>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</si>
  <si>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</si>
  <si>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</si>
  <si>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</si>
  <si>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</si>
  <si>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</si>
  <si>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</si>
  <si>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</si>
  <si>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</si>
  <si>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</si>
  <si>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</si>
  <si>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</si>
  <si>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</si>
  <si>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</si>
  <si>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</si>
  <si>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</si>
  <si>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</si>
  <si>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</si>
  <si>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</si>
  <si>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</si>
  <si>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</si>
  <si>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</si>
  <si>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</si>
  <si>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</si>
  <si>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</si>
  <si>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</si>
  <si>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</si>
  <si>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</si>
  <si>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</si>
  <si>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</si>
  <si>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</si>
  <si>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</si>
  <si>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</si>
  <si>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</si>
  <si>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</si>
  <si>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</si>
  <si>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</si>
  <si>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</si>
  <si>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</si>
  <si>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</si>
  <si>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</si>
  <si>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</si>
  <si>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</si>
  <si>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</si>
  <si>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</si>
  <si>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</si>
  <si>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</si>
  <si>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</si>
  <si>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</si>
  <si>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</si>
  <si>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</si>
  <si>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</si>
  <si>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</si>
  <si>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</si>
  <si>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</si>
  <si>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</si>
  <si>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</si>
  <si>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</si>
  <si>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</si>
  <si>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</si>
  <si>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</si>
  <si>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</si>
  <si>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</si>
  <si>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</si>
  <si>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</si>
  <si>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</si>
  <si>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</si>
  <si>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</si>
  <si>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</si>
  <si>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</si>
  <si>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</si>
  <si>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</si>
  <si>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</si>
  <si>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</si>
  <si>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</si>
  <si>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</si>
  <si>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</si>
  <si>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</si>
  <si>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</si>
  <si>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</si>
  <si>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</si>
  <si>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</si>
  <si>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</si>
  <si>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</si>
  <si>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</si>
  <si>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</si>
  <si>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</si>
  <si>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</si>
  <si>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</si>
  <si>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</si>
  <si>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</si>
  <si>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</si>
  <si>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</si>
  <si>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</si>
  <si>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</si>
  <si>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</si>
  <si>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</si>
  <si>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</si>
  <si>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</si>
  <si>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</si>
  <si>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</si>
  <si>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</si>
  <si>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</si>
  <si>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</si>
  <si>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</si>
  <si>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</si>
  <si>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</si>
  <si>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</si>
  <si>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</si>
  <si>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</si>
  <si>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</si>
  <si>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</si>
  <si>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</si>
  <si>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</si>
  <si>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</si>
  <si>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</si>
  <si>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</si>
  <si>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</si>
  <si>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</si>
  <si>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</si>
  <si>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</si>
  <si>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</si>
  <si>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</si>
  <si>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</si>
  <si>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</si>
  <si>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</si>
  <si>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</si>
  <si>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</si>
  <si>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</si>
  <si>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</si>
  <si>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</si>
  <si>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</si>
  <si>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</si>
  <si>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</si>
  <si>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</si>
  <si>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</si>
  <si>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</si>
  <si>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</si>
  <si>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</si>
  <si>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</si>
  <si>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</si>
  <si>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</si>
  <si>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</si>
  <si>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</si>
  <si>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</si>
  <si>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</si>
  <si>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</si>
  <si>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</si>
  <si>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</si>
  <si>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</si>
  <si>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</si>
  <si>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</si>
  <si>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</si>
  <si>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</si>
  <si>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</si>
  <si>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</si>
  <si>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</si>
  <si>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</si>
  <si>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</si>
  <si>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</si>
  <si>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</si>
  <si>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</si>
  <si>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</si>
  <si>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</si>
  <si>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</si>
  <si>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</si>
  <si>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</si>
  <si>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</si>
  <si>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</si>
  <si>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</si>
  <si>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</si>
  <si>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</si>
  <si>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</si>
  <si>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</si>
  <si>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</si>
  <si>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</si>
  <si>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</si>
  <si>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</si>
  <si>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</si>
  <si>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</si>
  <si>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</si>
  <si>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</si>
  <si>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</si>
  <si>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</si>
  <si>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</si>
  <si>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</si>
  <si>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</si>
  <si>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</si>
  <si>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</si>
  <si>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</si>
  <si>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</si>
  <si>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</si>
  <si>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</si>
  <si>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</si>
  <si>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</si>
  <si>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</si>
  <si>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</si>
  <si>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</si>
  <si>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</si>
  <si>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</si>
  <si>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</si>
  <si>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</si>
  <si>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</si>
  <si>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</si>
  <si>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</si>
  <si>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</si>
  <si>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</si>
  <si>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</si>
  <si>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</si>
  <si>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</si>
  <si>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</si>
  <si>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</si>
  <si>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</si>
  <si>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</si>
  <si>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</si>
  <si>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</si>
  <si>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</si>
  <si>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</si>
  <si>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</si>
  <si>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</si>
  <si>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</si>
  <si>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</si>
  <si>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</si>
  <si>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</si>
  <si>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</si>
  <si>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</si>
  <si>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</si>
  <si>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</si>
  <si>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</si>
  <si>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</si>
  <si>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</si>
  <si>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</si>
  <si>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</si>
  <si>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</si>
  <si>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</si>
  <si>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</si>
  <si>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</si>
  <si>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</si>
  <si>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</si>
  <si>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</si>
  <si>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</si>
  <si>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</si>
  <si>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</si>
  <si>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</si>
  <si>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</si>
  <si>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</si>
  <si>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</si>
  <si>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</si>
  <si>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</si>
  <si>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</si>
  <si>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</si>
  <si>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</si>
  <si>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</si>
  <si>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</si>
  <si>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</si>
  <si>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</si>
  <si>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</si>
  <si>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</si>
  <si>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</si>
  <si>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</si>
  <si>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</si>
  <si>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</si>
  <si>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</si>
  <si>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</si>
  <si>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</si>
  <si>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</si>
  <si>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</si>
  <si>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</si>
  <si>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</si>
  <si>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</si>
  <si>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</si>
  <si>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</si>
  <si>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</si>
  <si>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</si>
  <si>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</si>
  <si>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</si>
  <si>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</si>
  <si>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</si>
  <si>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</si>
  <si>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</si>
  <si>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</si>
  <si>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</si>
  <si>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</si>
  <si>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</si>
  <si>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</si>
  <si>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</si>
  <si>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</si>
  <si>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</si>
  <si>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</si>
  <si>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</si>
  <si>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</si>
  <si>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</si>
  <si>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</si>
  <si>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</si>
  <si>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</si>
  <si>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</si>
  <si>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</si>
  <si>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</si>
  <si>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</si>
  <si>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</si>
  <si>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</si>
  <si>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</si>
  <si>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</si>
  <si>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</si>
  <si>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</si>
  <si>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</si>
  <si>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</si>
  <si>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</si>
  <si>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</si>
  <si>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</si>
  <si>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</si>
  <si>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</si>
  <si>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</si>
  <si>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</si>
  <si>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</si>
  <si>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</si>
  <si>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</si>
  <si>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</si>
  <si>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</si>
  <si>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</si>
  <si>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</si>
  <si>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</si>
  <si>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</si>
  <si>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</si>
  <si>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</si>
  <si>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</si>
  <si>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</si>
  <si>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</si>
  <si>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</si>
  <si>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</si>
  <si>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</si>
  <si>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</si>
  <si>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</si>
  <si>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</si>
  <si>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</si>
  <si>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</si>
  <si>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</si>
  <si>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</si>
  <si>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</si>
  <si>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</si>
  <si>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</si>
  <si>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</si>
  <si>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</si>
  <si>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</si>
  <si>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</si>
  <si>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</si>
  <si>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</si>
  <si>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</si>
  <si>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</si>
  <si>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</si>
  <si>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</si>
  <si>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</si>
  <si>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</si>
  <si>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</si>
  <si>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</si>
  <si>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</si>
  <si>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</si>
  <si>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</si>
  <si>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</si>
  <si>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</si>
  <si>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</si>
  <si>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</si>
  <si>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</si>
  <si>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</si>
  <si>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</si>
  <si>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</si>
  <si>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</si>
  <si>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</si>
  <si>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</si>
  <si>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</si>
  <si>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</si>
  <si>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</si>
  <si>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</si>
  <si>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</si>
  <si>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</si>
  <si>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</si>
  <si>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</si>
  <si>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</si>
  <si>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</si>
  <si>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</si>
  <si>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</si>
  <si>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</si>
  <si>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</si>
  <si>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</si>
  <si>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</si>
  <si>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</si>
  <si>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</si>
  <si>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</si>
  <si>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</si>
  <si>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</si>
  <si>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</si>
  <si>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</si>
  <si>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</si>
  <si>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</si>
  <si>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</si>
  <si>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</si>
  <si>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</si>
  <si>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</si>
  <si>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</si>
  <si>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</si>
  <si>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</si>
  <si>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</si>
  <si>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</si>
  <si>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</si>
  <si>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</si>
  <si>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</si>
  <si>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</si>
  <si>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</si>
  <si>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</si>
  <si>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</si>
  <si>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</si>
  <si>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</si>
  <si>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</si>
  <si>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</si>
  <si>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</si>
  <si>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</si>
  <si>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</si>
  <si>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</si>
  <si>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</si>
  <si>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</si>
  <si>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</si>
  <si>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</si>
  <si>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</si>
  <si>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</si>
  <si>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</si>
  <si>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</si>
  <si>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</si>
  <si>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</si>
  <si>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</si>
  <si>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</si>
  <si>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</si>
  <si>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</si>
  <si>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</si>
  <si>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</si>
  <si>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</si>
  <si>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</si>
  <si>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</si>
  <si>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</si>
  <si>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</si>
  <si>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</si>
  <si>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</si>
  <si>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</si>
  <si>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</si>
  <si>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</si>
  <si>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</si>
  <si>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</si>
  <si>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</si>
  <si>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</si>
  <si>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</si>
  <si>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</si>
  <si>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</si>
  <si>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</si>
  <si>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</si>
  <si>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</si>
  <si>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</si>
  <si>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</si>
  <si>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</si>
  <si>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</si>
  <si>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</si>
  <si>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</si>
  <si>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</si>
  <si>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</si>
  <si>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</si>
  <si>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</si>
  <si>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</si>
  <si>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</si>
  <si>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</si>
  <si>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</si>
  <si>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</si>
  <si>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</si>
  <si>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</si>
  <si>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</si>
  <si>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</si>
  <si>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</si>
  <si>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</si>
  <si>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</si>
  <si>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</si>
  <si>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</si>
  <si>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</si>
  <si>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</si>
  <si>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</si>
  <si>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</si>
  <si>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</si>
  <si>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</si>
  <si>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</si>
  <si>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</si>
  <si>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</si>
  <si>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</si>
  <si>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</si>
  <si>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</si>
  <si>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</si>
  <si>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</si>
  <si>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</si>
  <si>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</si>
  <si>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</si>
  <si>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</si>
  <si>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</si>
  <si>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</si>
  <si>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</si>
  <si>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</si>
  <si>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</si>
  <si>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</si>
  <si>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</si>
  <si>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</si>
  <si>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</si>
  <si>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</si>
  <si>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</si>
  <si>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</si>
  <si>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</si>
  <si>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</si>
  <si>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</si>
  <si>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</si>
  <si>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</si>
  <si>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</si>
  <si>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</si>
  <si>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</si>
  <si>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</si>
  <si>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</si>
  <si>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</si>
  <si>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</si>
  <si>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</si>
  <si>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</si>
  <si>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</si>
  <si>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</si>
  <si>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</si>
  <si>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</si>
  <si>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</si>
  <si>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</si>
  <si>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</si>
  <si>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</si>
  <si>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</si>
  <si>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</si>
  <si>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</si>
  <si>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</si>
  <si>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</si>
  <si>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</si>
  <si>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</si>
  <si>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</si>
  <si>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</si>
  <si>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</si>
  <si>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</si>
  <si>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</si>
  <si>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</si>
  <si>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</si>
  <si>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</si>
  <si>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</si>
  <si>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</si>
  <si>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</si>
  <si>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</si>
  <si>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</si>
  <si>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</si>
  <si>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</si>
  <si>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</si>
  <si>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</si>
  <si>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</si>
  <si>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</si>
  <si>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</si>
  <si>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</si>
  <si>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</si>
  <si>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</si>
  <si>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</si>
  <si>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</si>
  <si>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</si>
  <si>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</si>
  <si>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</si>
  <si>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</si>
  <si>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</si>
  <si>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</si>
  <si>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</si>
  <si>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</si>
  <si>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</si>
  <si>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</si>
  <si>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</si>
  <si>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</si>
  <si>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</si>
  <si>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</si>
  <si>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</si>
  <si>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</si>
  <si>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</si>
  <si>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</si>
  <si>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</si>
  <si>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</si>
  <si>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</si>
  <si>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</si>
  <si>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</si>
  <si>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</si>
  <si>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</si>
  <si>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</si>
  <si>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</si>
  <si>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</si>
  <si>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</si>
  <si>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</si>
  <si>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</si>
  <si>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</si>
  <si>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</si>
  <si>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</si>
  <si>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</si>
  <si>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</si>
  <si>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</si>
  <si>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</si>
  <si>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</si>
  <si>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</si>
  <si>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</si>
  <si>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</si>
  <si>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</si>
  <si>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</si>
  <si>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</si>
  <si>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</si>
  <si>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</si>
  <si>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</si>
  <si>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</si>
  <si>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</si>
  <si>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</si>
  <si>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</si>
  <si>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</si>
  <si>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</si>
  <si>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</si>
  <si>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</si>
  <si>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</si>
  <si>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</si>
  <si>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</si>
  <si>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</si>
  <si>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</si>
  <si>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</si>
  <si>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</si>
  <si>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</si>
  <si>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</si>
  <si>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</si>
  <si>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</si>
  <si>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</si>
  <si>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</si>
  <si>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</si>
  <si>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</si>
  <si>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</si>
  <si>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</si>
  <si>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</si>
  <si>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</si>
  <si>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</si>
  <si>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</si>
  <si>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</si>
  <si>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</si>
  <si>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</si>
  <si>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</si>
  <si>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</si>
  <si>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</si>
  <si>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</si>
  <si>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</si>
  <si>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</si>
  <si>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</si>
  <si>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</si>
  <si>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</si>
  <si>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</si>
  <si>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</si>
  <si>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</si>
  <si>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</si>
  <si>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</si>
  <si>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</si>
  <si>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</si>
  <si>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</si>
  <si>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</si>
  <si>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</si>
  <si>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</si>
  <si>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</si>
  <si>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</si>
  <si>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</si>
  <si>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</si>
  <si>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</si>
  <si>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</si>
  <si>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</si>
  <si>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</si>
  <si>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</si>
  <si>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</si>
  <si>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</si>
  <si>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</si>
  <si>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</si>
  <si>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</si>
  <si>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</si>
  <si>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</si>
  <si>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</si>
  <si>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</si>
  <si>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</si>
  <si>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</si>
  <si>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</si>
  <si>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</si>
  <si>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</si>
  <si>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</si>
  <si>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</si>
  <si>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</si>
  <si>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</si>
  <si>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</si>
  <si>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</si>
  <si>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</si>
  <si>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</si>
  <si>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</si>
  <si>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</si>
  <si>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</si>
  <si>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</si>
  <si>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</si>
  <si>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</si>
  <si>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</si>
  <si>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</si>
  <si>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</si>
  <si>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</si>
  <si>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</si>
  <si>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</si>
  <si>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</si>
  <si>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</si>
  <si>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</si>
  <si>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</si>
  <si>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</si>
  <si>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</si>
  <si>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</si>
  <si>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</si>
  <si>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</si>
  <si>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</si>
  <si>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</si>
  <si>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</si>
  <si>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</si>
  <si>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</si>
  <si>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</si>
  <si>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</si>
  <si>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</si>
  <si>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</si>
  <si>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</si>
  <si>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</si>
  <si>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</si>
  <si>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</si>
  <si>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</si>
  <si>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</si>
  <si>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</si>
  <si>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</si>
  <si>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</si>
  <si>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</si>
  <si>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</si>
  <si>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</si>
  <si>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</si>
  <si>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</si>
  <si>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</si>
  <si>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</si>
  <si>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</si>
  <si>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</si>
  <si>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</si>
  <si>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</si>
  <si>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</si>
  <si>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</si>
  <si>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</si>
  <si>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</si>
  <si>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</si>
  <si>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</si>
  <si>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</si>
  <si>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</si>
  <si>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</si>
  <si>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</si>
  <si>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</si>
  <si>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</si>
  <si>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</si>
  <si>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</si>
  <si>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</si>
  <si>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</si>
  <si>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</si>
  <si>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</si>
  <si>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</si>
  <si>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</si>
  <si>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</si>
  <si>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</si>
  <si>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</si>
  <si>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</si>
  <si>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</si>
  <si>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</si>
  <si>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</si>
  <si>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</si>
  <si>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</si>
  <si>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</si>
  <si>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</si>
  <si>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</si>
  <si>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</si>
  <si>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</si>
  <si>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</si>
  <si>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</si>
  <si>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</si>
  <si>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</si>
  <si>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</si>
  <si>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</si>
  <si>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</si>
  <si>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</si>
  <si>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</si>
  <si>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</si>
  <si>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</si>
  <si>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</si>
  <si>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</si>
  <si>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</si>
  <si>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</si>
  <si>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</si>
  <si>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</si>
  <si>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</si>
  <si>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</si>
  <si>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</si>
  <si>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</si>
  <si>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</si>
  <si>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</si>
  <si>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</si>
  <si>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</si>
  <si>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</si>
  <si>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</si>
  <si>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</si>
  <si>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</si>
  <si>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</si>
  <si>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</si>
  <si>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</si>
  <si>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</si>
  <si>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</si>
  <si>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</si>
  <si>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</si>
  <si>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</si>
  <si>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</si>
  <si>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</si>
  <si>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</si>
  <si>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</si>
  <si>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</si>
  <si>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</si>
  <si>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</si>
  <si>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</si>
  <si>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</si>
  <si>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</si>
  <si>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</si>
  <si>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</si>
  <si>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</si>
  <si>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</si>
  <si>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</si>
  <si>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</si>
  <si>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</si>
  <si>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</si>
  <si>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</si>
  <si>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</si>
  <si>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</si>
  <si>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</si>
  <si>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</si>
  <si>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</si>
  <si>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</si>
  <si>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</si>
  <si>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</si>
  <si>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</si>
  <si>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</si>
  <si>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</si>
  <si>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</si>
  <si>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</si>
  <si>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</si>
  <si>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</si>
  <si>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</si>
  <si>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</si>
  <si>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</si>
  <si>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</si>
  <si>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</si>
  <si>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</si>
  <si>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</si>
  <si>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</si>
  <si>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</si>
  <si>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</si>
  <si>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</si>
  <si>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</si>
  <si>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</si>
  <si>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</si>
  <si>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</si>
  <si>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</si>
  <si>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</si>
  <si>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</si>
  <si>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</si>
  <si>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</si>
  <si>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</si>
  <si>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</si>
  <si>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</si>
  <si>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</si>
  <si>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</si>
  <si>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</si>
  <si>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</si>
  <si>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</si>
  <si>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</si>
  <si>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</si>
  <si>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</si>
  <si>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</si>
  <si>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</si>
  <si>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</si>
  <si>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</si>
  <si>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</si>
  <si>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</si>
  <si>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</si>
  <si>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</si>
  <si>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</si>
  <si>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</si>
  <si>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</si>
  <si>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</si>
  <si>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</si>
  <si>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</si>
  <si>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</si>
  <si>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</si>
  <si>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</si>
  <si>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</si>
  <si>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</si>
  <si>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</si>
  <si>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</si>
  <si>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</si>
  <si>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</si>
  <si>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</si>
  <si>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</si>
  <si>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</si>
  <si>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</si>
  <si>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</si>
  <si>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</si>
  <si>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</si>
  <si>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</si>
  <si>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</si>
  <si>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</si>
  <si>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</si>
  <si>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</si>
  <si>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</si>
  <si>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</si>
  <si>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</si>
  <si>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</si>
  <si>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</si>
  <si>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</si>
  <si>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</si>
  <si>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</si>
  <si>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</si>
  <si>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</si>
  <si>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</si>
  <si>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</si>
  <si>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</si>
  <si>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</si>
  <si>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</si>
  <si>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</si>
  <si>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</si>
  <si>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</si>
  <si>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</si>
  <si>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</si>
  <si>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</si>
  <si>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</si>
  <si>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</si>
  <si>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</si>
  <si>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</si>
  <si>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</si>
  <si>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</si>
  <si>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</si>
  <si>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</si>
  <si>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</si>
  <si>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</si>
  <si>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</si>
  <si>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</si>
  <si>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</si>
  <si>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</si>
  <si>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</si>
  <si>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</si>
  <si>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</si>
  <si>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</si>
  <si>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</si>
  <si>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</si>
  <si>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</si>
  <si>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</si>
  <si>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</si>
  <si>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</si>
  <si>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</si>
  <si>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</si>
  <si>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</si>
  <si>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</si>
  <si>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</si>
  <si>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</si>
  <si>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</si>
  <si>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</si>
  <si>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</si>
  <si>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</si>
  <si>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</si>
  <si>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</si>
  <si>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</si>
  <si>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</si>
  <si>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</si>
  <si>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</si>
  <si>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</si>
  <si>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</si>
  <si>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</si>
  <si>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</si>
  <si>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</si>
  <si>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</si>
  <si>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</si>
  <si>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</si>
  <si>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</si>
  <si>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</si>
  <si>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</si>
  <si>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</si>
  <si>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</si>
  <si>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</si>
  <si>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</si>
  <si>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</si>
  <si>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</si>
  <si>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</si>
  <si>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</si>
  <si>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</si>
  <si>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</si>
  <si>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</si>
  <si>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</si>
  <si>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</si>
  <si>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</si>
  <si>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</si>
  <si>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</si>
  <si>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</si>
  <si>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</si>
  <si>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</si>
  <si>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</si>
  <si>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</si>
  <si>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</si>
  <si>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</si>
  <si>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</si>
  <si>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</si>
  <si>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</si>
  <si>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</si>
  <si>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</si>
  <si>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</si>
  <si>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</si>
  <si>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</si>
  <si>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</si>
  <si>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</si>
  <si>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</si>
  <si>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</si>
  <si>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</si>
  <si>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</si>
  <si>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</si>
  <si>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</si>
  <si>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</si>
  <si>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</si>
  <si>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</si>
  <si>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</si>
  <si>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</si>
  <si>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</si>
  <si>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</si>
  <si>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</si>
  <si>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</si>
  <si>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</si>
  <si>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</si>
  <si>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</si>
  <si>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</si>
  <si>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</si>
  <si>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</si>
  <si>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</si>
  <si>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</si>
  <si>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</si>
  <si>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</si>
  <si>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</si>
  <si>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</si>
  <si>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</si>
  <si>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</si>
  <si>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</si>
  <si>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</si>
  <si>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</si>
  <si>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</si>
  <si>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</si>
  <si>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</si>
  <si>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</si>
  <si>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</si>
  <si>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</si>
  <si>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</si>
  <si>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</si>
  <si>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</si>
  <si>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</si>
  <si>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</si>
  <si>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</si>
  <si>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</si>
  <si>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</si>
  <si>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</si>
  <si>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</si>
  <si>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</si>
  <si>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</si>
  <si>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</si>
  <si>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</si>
  <si>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</si>
  <si>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</si>
  <si>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</si>
  <si>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</si>
  <si>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</si>
  <si>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</si>
  <si>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</si>
  <si>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</si>
  <si>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</si>
  <si>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</si>
  <si>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</si>
  <si>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</si>
  <si>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</si>
  <si>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</si>
  <si>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</si>
  <si>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</si>
  <si>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</si>
  <si>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</si>
  <si>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</si>
  <si>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</si>
  <si>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</si>
  <si>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</si>
  <si>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</si>
  <si>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</si>
  <si>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</si>
  <si>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</si>
  <si>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</si>
  <si>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</si>
  <si>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</si>
  <si>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</si>
  <si>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</si>
  <si>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</si>
  <si>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</si>
  <si>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</si>
  <si>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</si>
  <si>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</si>
  <si>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</si>
  <si>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</si>
  <si>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</si>
  <si>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</si>
  <si>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</si>
  <si>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</si>
  <si>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</si>
  <si>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</si>
  <si>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</si>
  <si>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</si>
  <si>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</si>
  <si>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</si>
  <si>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</si>
  <si>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</si>
  <si>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</si>
  <si>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</si>
  <si>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</si>
  <si>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</si>
  <si>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</si>
  <si>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</si>
  <si>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</si>
  <si>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</si>
  <si>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</si>
  <si>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</si>
  <si>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</si>
  <si>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</si>
  <si>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</si>
  <si>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</si>
  <si>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</si>
  <si>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</si>
  <si>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</si>
  <si>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</si>
  <si>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</si>
  <si>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</si>
  <si>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</si>
  <si>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</si>
  <si>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</si>
  <si>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</si>
  <si>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</si>
  <si>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</si>
  <si>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</si>
  <si>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</si>
  <si>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</si>
  <si>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</si>
  <si>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</si>
  <si>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</si>
  <si>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</si>
  <si>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</si>
  <si>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</si>
  <si>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</si>
  <si>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</si>
  <si>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</si>
  <si>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</si>
  <si>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</si>
  <si>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</si>
  <si>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</si>
  <si>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</si>
  <si>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</si>
  <si>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</si>
  <si>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</si>
  <si>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</si>
  <si>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</si>
  <si>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</si>
  <si>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</si>
  <si>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</si>
  <si>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</si>
  <si>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</si>
  <si>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</si>
  <si>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</si>
  <si>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</si>
  <si>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</si>
  <si>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</si>
  <si>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</si>
  <si>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</si>
  <si>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</si>
  <si>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</si>
  <si>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</si>
  <si>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</si>
  <si>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</si>
  <si>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</si>
  <si>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</si>
  <si>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</si>
  <si>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</si>
  <si>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</si>
  <si>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</si>
  <si>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</si>
  <si>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</si>
  <si>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</si>
  <si>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</si>
  <si>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</si>
  <si>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</si>
  <si>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</si>
  <si>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</si>
  <si>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</si>
  <si>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</si>
  <si>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</si>
  <si>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</si>
  <si>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</si>
  <si>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</si>
  <si>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</si>
  <si>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</si>
  <si>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</si>
  <si>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</si>
  <si>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</si>
  <si>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</si>
  <si>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</si>
  <si>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</si>
  <si>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</si>
  <si>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</si>
  <si>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</si>
  <si>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</si>
  <si>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</si>
  <si>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</si>
  <si>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</si>
  <si>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</si>
  <si>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</si>
  <si>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</si>
  <si>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</si>
  <si>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</si>
  <si>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</si>
  <si>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</si>
  <si>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</si>
  <si>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</si>
  <si>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</si>
  <si>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</si>
  <si>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</si>
  <si>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</si>
  <si>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</si>
  <si>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</si>
  <si>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</si>
  <si>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</si>
  <si>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</si>
  <si>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</si>
  <si>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</si>
  <si>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</si>
  <si>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</si>
  <si>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</si>
  <si>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</si>
  <si>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</si>
  <si>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</si>
  <si>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</si>
  <si>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</si>
  <si>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</si>
  <si>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</si>
  <si>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</si>
  <si>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</si>
  <si>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</si>
  <si>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</si>
  <si>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</si>
  <si>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</si>
  <si>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</si>
  <si>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</si>
  <si>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</si>
  <si>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</si>
  <si>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</si>
  <si>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</si>
  <si>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</si>
  <si>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</si>
  <si>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</si>
  <si>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</si>
  <si>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</si>
  <si>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</si>
  <si>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</si>
  <si>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</si>
  <si>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</si>
  <si>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</si>
  <si>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</si>
  <si>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</si>
  <si>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</si>
  <si>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</si>
  <si>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</si>
  <si>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</si>
  <si>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</si>
  <si>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</si>
  <si>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</si>
  <si>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</si>
  <si>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</si>
  <si>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</si>
  <si>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</si>
  <si>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</si>
  <si>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</si>
  <si>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</si>
  <si>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</si>
  <si>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</si>
  <si>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</si>
  <si>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</si>
  <si>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</si>
  <si>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</si>
  <si>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</si>
  <si>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</si>
  <si>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</si>
  <si>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</si>
  <si>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</si>
  <si>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</si>
  <si>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</si>
  <si>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</si>
  <si>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</si>
  <si>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</si>
  <si>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</si>
  <si>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</si>
  <si>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</si>
  <si>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</si>
  <si>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</si>
  <si>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</si>
  <si>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</si>
  <si>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</si>
  <si>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</si>
  <si>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</si>
  <si>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</si>
  <si>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</si>
  <si>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</si>
  <si>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</si>
  <si>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</si>
  <si>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</si>
  <si>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</si>
  <si>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</si>
  <si>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</si>
  <si>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</si>
  <si>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</si>
  <si>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</si>
  <si>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</si>
  <si>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</si>
  <si>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</si>
  <si>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</si>
  <si>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</si>
  <si>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</si>
  <si>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</si>
  <si>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</si>
  <si>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</si>
  <si>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</si>
  <si>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</si>
  <si>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</si>
  <si>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</si>
  <si>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</si>
  <si>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</si>
  <si>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</si>
  <si>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</si>
  <si>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</si>
  <si>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</si>
  <si>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</si>
  <si>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</si>
  <si>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</si>
  <si>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</si>
  <si>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</si>
  <si>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</si>
  <si>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</si>
  <si>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</si>
  <si>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</si>
  <si>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</si>
  <si>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</si>
  <si>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</si>
  <si>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</si>
  <si>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</si>
  <si>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</si>
  <si>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</si>
  <si>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</si>
  <si>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</si>
  <si>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</si>
  <si>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</si>
  <si>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</si>
  <si>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</si>
  <si>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</si>
  <si>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</si>
  <si>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</si>
  <si>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</si>
  <si>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</si>
  <si>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</si>
  <si>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</si>
  <si>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</si>
  <si>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</si>
  <si>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</si>
  <si>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</si>
  <si>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</si>
  <si>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</si>
  <si>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</si>
  <si>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</si>
  <si>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</si>
  <si>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</si>
  <si>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</si>
  <si>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</si>
  <si>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</si>
  <si>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</si>
  <si>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</si>
  <si>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</si>
  <si>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</si>
  <si>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</si>
  <si>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</si>
  <si>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</si>
  <si>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</si>
  <si>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</si>
  <si>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</si>
  <si>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</si>
  <si>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</si>
  <si>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</si>
  <si>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</si>
  <si>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</si>
  <si>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</si>
  <si>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</si>
  <si>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</si>
  <si>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</si>
  <si>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</si>
  <si>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</si>
  <si>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</si>
  <si>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</si>
  <si>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</si>
  <si>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</si>
  <si>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</si>
  <si>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</si>
  <si>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</si>
  <si>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</si>
  <si>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</si>
  <si>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</si>
  <si>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</si>
  <si>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</si>
  <si>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</si>
  <si>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</si>
  <si>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</si>
  <si>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</si>
  <si>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</si>
  <si>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</si>
  <si>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</si>
  <si>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</si>
  <si>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</si>
  <si>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</si>
  <si>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</si>
  <si>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</si>
  <si>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</si>
  <si>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</si>
  <si>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</si>
  <si>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</si>
  <si>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</si>
  <si>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</si>
  <si>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</si>
  <si>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</si>
  <si>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</si>
  <si>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</si>
  <si>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</si>
  <si>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</si>
  <si>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</si>
  <si>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</si>
  <si>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</si>
  <si>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</si>
  <si>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</si>
  <si>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</si>
  <si>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</si>
  <si>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</si>
  <si>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</si>
  <si>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</si>
  <si>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</si>
  <si>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</si>
  <si>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</si>
  <si>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</si>
  <si>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</si>
  <si>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</si>
  <si>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</si>
  <si>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</si>
  <si>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</si>
  <si>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</si>
  <si>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</si>
  <si>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</si>
  <si>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</si>
  <si>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</si>
  <si>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</si>
  <si>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</si>
  <si>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</si>
  <si>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</si>
  <si>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</si>
  <si>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</si>
  <si>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</si>
  <si>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</si>
  <si>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</si>
  <si>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</si>
  <si>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</si>
  <si>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</si>
  <si>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</si>
  <si>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</si>
  <si>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</si>
  <si>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</si>
  <si>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</si>
  <si>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</si>
  <si>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</si>
  <si>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</si>
  <si>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</si>
  <si>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</si>
  <si>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</si>
  <si>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</si>
  <si>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</si>
  <si>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</si>
  <si>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</si>
  <si>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</si>
  <si>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</si>
  <si>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</si>
  <si>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</si>
  <si>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</si>
  <si>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</si>
  <si>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</si>
  <si>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</si>
  <si>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</si>
  <si>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</si>
  <si>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</si>
  <si>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</si>
  <si>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</si>
  <si>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</si>
  <si>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</si>
  <si>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</si>
  <si>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</si>
  <si>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</si>
  <si>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</si>
  <si>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</si>
  <si>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</si>
  <si>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</si>
  <si>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</si>
  <si>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</si>
  <si>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</si>
  <si>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</si>
  <si>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</si>
  <si>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</si>
  <si>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</si>
  <si>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</si>
  <si>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</si>
  <si>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</si>
  <si>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</si>
  <si>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</si>
  <si>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</si>
  <si>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</si>
  <si>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</si>
  <si>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</si>
  <si>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</si>
  <si>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</si>
  <si>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</si>
  <si>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</si>
  <si>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</si>
  <si>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</si>
  <si>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</si>
  <si>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</si>
  <si>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</si>
  <si>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</si>
  <si>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</si>
  <si>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</si>
  <si>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</si>
  <si>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</si>
  <si>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</si>
  <si>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</si>
  <si>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</si>
  <si>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</si>
  <si>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</si>
  <si>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</si>
  <si>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</si>
  <si>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</si>
  <si>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</si>
  <si>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</si>
  <si>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</si>
  <si>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</si>
  <si>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</si>
  <si>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</si>
  <si>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</si>
  <si>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</si>
  <si>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</si>
  <si>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</si>
  <si>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</si>
  <si>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</si>
  <si>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</si>
  <si>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</si>
  <si>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</si>
  <si>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</si>
  <si>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</si>
  <si>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</si>
  <si>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</si>
  <si>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</si>
  <si>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</si>
  <si>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</si>
  <si>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</si>
  <si>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</si>
  <si>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</si>
  <si>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</si>
  <si>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</si>
  <si>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</si>
  <si>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</si>
  <si>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</si>
  <si>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</si>
  <si>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</si>
  <si>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</si>
  <si>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</si>
  <si>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</si>
  <si>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</si>
  <si>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</si>
  <si>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</si>
  <si>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</si>
  <si>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</si>
  <si>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</si>
  <si>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</si>
  <si>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</si>
  <si>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</si>
  <si>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</si>
  <si>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</si>
  <si>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</si>
  <si>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</si>
  <si>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</si>
  <si>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</si>
  <si>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</si>
  <si>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</si>
  <si>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</si>
  <si>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</si>
  <si>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</si>
  <si>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</si>
  <si>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</si>
  <si>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</si>
  <si>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</si>
  <si>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</si>
  <si>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</si>
  <si>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</si>
  <si>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</si>
  <si>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</si>
  <si>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</si>
  <si>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</si>
  <si>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</si>
  <si>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</si>
  <si>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</si>
  <si>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</si>
  <si>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</si>
  <si>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</si>
  <si>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</si>
  <si>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</si>
  <si>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</si>
  <si>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</si>
  <si>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</si>
  <si>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</si>
  <si>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</si>
  <si>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</si>
  <si>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</si>
  <si>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</si>
  <si>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</si>
  <si>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</si>
  <si>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</si>
  <si>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</si>
  <si>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</si>
  <si>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</si>
  <si>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</si>
  <si>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</si>
  <si>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</si>
  <si>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</si>
  <si>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</si>
  <si>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</si>
  <si>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</si>
  <si>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</si>
  <si>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</si>
  <si>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</si>
  <si>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</si>
  <si>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</si>
  <si>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</si>
  <si>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</si>
  <si>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</si>
  <si>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</si>
  <si>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</si>
  <si>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</si>
  <si>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</si>
  <si>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</si>
  <si>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</si>
  <si>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</si>
  <si>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</si>
  <si>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</si>
  <si>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</si>
  <si>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</si>
  <si>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</si>
  <si>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</si>
  <si>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</si>
  <si>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</si>
  <si>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</si>
  <si>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</si>
  <si>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</si>
  <si>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</si>
  <si>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</si>
  <si>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</si>
  <si>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</si>
  <si>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</si>
  <si>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</si>
  <si>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</si>
  <si>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</si>
  <si>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</si>
  <si>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</si>
  <si>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</si>
  <si>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</si>
  <si>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</si>
  <si>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</si>
  <si>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</si>
  <si>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</si>
  <si>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</si>
  <si>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</si>
  <si>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</si>
  <si>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</si>
  <si>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</si>
  <si>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</si>
  <si>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</si>
  <si>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</si>
  <si>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</si>
  <si>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</si>
  <si>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</si>
  <si>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</si>
  <si>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</si>
  <si>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</si>
  <si>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</si>
  <si>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</si>
  <si>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</si>
  <si>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</si>
  <si>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</si>
  <si>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</si>
  <si>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</si>
  <si>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</si>
  <si>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</si>
  <si>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</si>
  <si>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</si>
  <si>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</si>
  <si>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</si>
  <si>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</si>
  <si>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</si>
  <si>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</si>
  <si>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</si>
  <si>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</si>
  <si>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</si>
  <si>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</si>
  <si>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</si>
  <si>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</si>
  <si>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</si>
  <si>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</si>
  <si>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</si>
  <si>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</si>
  <si>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</si>
  <si>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</si>
  <si>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</si>
  <si>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</si>
  <si>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</si>
  <si>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</si>
  <si>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</si>
  <si>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</si>
  <si>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</si>
  <si>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</si>
  <si>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</si>
  <si>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</si>
  <si>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</si>
  <si>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</si>
  <si>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</si>
  <si>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</si>
  <si>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</si>
  <si>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</si>
  <si>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</si>
  <si>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</si>
  <si>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</si>
  <si>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</si>
  <si>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</si>
  <si>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</si>
  <si>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</si>
  <si>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</si>
  <si>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</si>
  <si>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</si>
  <si>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</si>
  <si>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</si>
  <si>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</si>
  <si>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</si>
  <si>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</si>
  <si>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</si>
  <si>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</si>
  <si>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</si>
  <si>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</si>
  <si>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</si>
  <si>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</si>
  <si>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</si>
  <si>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</si>
  <si>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</si>
  <si>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</si>
  <si>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</si>
  <si>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</si>
  <si>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</si>
  <si>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</si>
  <si>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</si>
  <si>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</si>
  <si>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</si>
  <si>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</si>
  <si>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</si>
  <si>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</si>
  <si>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</si>
  <si>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</si>
  <si>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</si>
  <si>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</si>
  <si>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</si>
  <si>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</si>
  <si>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</si>
  <si>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</si>
  <si>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</si>
  <si>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</si>
  <si>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</si>
  <si>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</si>
  <si>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</si>
  <si>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</si>
  <si>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</si>
  <si>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</si>
  <si>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</si>
  <si>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</si>
  <si>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</si>
  <si>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</si>
  <si>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</si>
  <si>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</si>
  <si>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</si>
  <si>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</si>
  <si>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</si>
  <si>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</si>
  <si>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</si>
  <si>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</si>
  <si>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</si>
  <si>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</si>
  <si>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</si>
  <si>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</si>
  <si>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</si>
  <si>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</si>
  <si>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</si>
  <si>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</si>
  <si>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</si>
  <si>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</si>
  <si>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</si>
  <si>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</si>
  <si>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</si>
  <si>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</si>
  <si>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</si>
  <si>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</si>
  <si>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</si>
  <si>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</si>
  <si>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</si>
  <si>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</si>
  <si>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</si>
  <si>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</si>
  <si>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</si>
  <si>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</si>
  <si>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</si>
  <si>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</si>
  <si>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</si>
  <si>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</si>
  <si>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</si>
  <si>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</si>
  <si>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</si>
  <si>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</si>
  <si>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</si>
  <si>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</si>
  <si>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</si>
  <si>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</si>
  <si>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</si>
  <si>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</si>
  <si>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</si>
  <si>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</si>
  <si>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</si>
  <si>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</si>
  <si>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</si>
  <si>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</si>
  <si>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</si>
  <si>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</si>
  <si>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</si>
  <si>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</si>
  <si>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</si>
  <si>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</si>
  <si>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</si>
  <si>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</si>
  <si>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</si>
  <si>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</si>
  <si>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</si>
  <si>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</si>
  <si>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</si>
  <si>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</si>
  <si>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</si>
  <si>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</si>
  <si>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</si>
  <si>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</si>
  <si>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</si>
  <si>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</si>
  <si>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</si>
  <si>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</si>
  <si>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</si>
  <si>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</si>
  <si>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</si>
  <si>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</si>
  <si>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</si>
  <si>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</si>
  <si>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</si>
  <si>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</si>
  <si>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</si>
  <si>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</si>
  <si>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</si>
  <si>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</si>
  <si>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</si>
  <si>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</si>
  <si>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</si>
  <si>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</si>
  <si>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</si>
  <si>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</si>
  <si>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</si>
  <si>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</si>
  <si>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</si>
  <si>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</si>
  <si>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</si>
  <si>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</si>
  <si>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</si>
  <si>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</si>
  <si>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</si>
  <si>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</si>
  <si>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</si>
  <si>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</si>
  <si>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</si>
  <si>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</si>
  <si>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</si>
  <si>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</si>
  <si>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</si>
  <si>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</si>
  <si>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</si>
  <si>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</si>
  <si>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</si>
  <si>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</si>
  <si>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</si>
  <si>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</si>
  <si>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</si>
  <si>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</si>
  <si>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</si>
  <si>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</si>
  <si>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</si>
  <si>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</si>
  <si>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</si>
  <si>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</si>
  <si>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</si>
  <si>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</si>
  <si>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</si>
  <si>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</si>
  <si>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</si>
  <si>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</si>
  <si>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</si>
  <si>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</si>
  <si>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</si>
  <si>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</si>
  <si>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</si>
  <si>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</si>
  <si>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</si>
  <si>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</si>
  <si>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</si>
  <si>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</si>
  <si>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</si>
  <si>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</si>
  <si>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</si>
  <si>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</si>
  <si>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</si>
  <si>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</si>
  <si>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</si>
  <si>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</si>
  <si>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</si>
  <si>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</si>
  <si>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</si>
  <si>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</si>
  <si>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</si>
  <si>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</si>
  <si>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</si>
  <si>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</si>
  <si>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</si>
  <si>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</si>
  <si>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</si>
  <si>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</si>
  <si>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</si>
  <si>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</si>
  <si>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</si>
  <si>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</si>
  <si>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</si>
  <si>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</si>
  <si>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</si>
  <si>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</si>
  <si>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</si>
  <si>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</si>
  <si>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</si>
  <si>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</si>
  <si>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</si>
  <si>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</si>
  <si>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</si>
  <si>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</si>
  <si>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</si>
  <si>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</si>
  <si>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</si>
  <si>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</si>
  <si>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</si>
  <si>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</si>
  <si>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</si>
  <si>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</si>
  <si>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</si>
  <si>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</si>
  <si>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</si>
  <si>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</si>
  <si>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</si>
  <si>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</si>
  <si>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</si>
  <si>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</si>
  <si>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</si>
  <si>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</si>
  <si>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</si>
  <si>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</si>
  <si>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</si>
  <si>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</si>
  <si>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</si>
  <si>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</si>
  <si>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</si>
  <si>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</si>
  <si>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</si>
  <si>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</si>
  <si>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</si>
  <si>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</si>
  <si>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</si>
  <si>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</si>
  <si>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</si>
  <si>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</si>
  <si>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</si>
  <si>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</si>
  <si>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</si>
  <si>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</si>
  <si>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</si>
  <si>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</si>
  <si>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</si>
  <si>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</si>
  <si>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</si>
  <si>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</si>
  <si>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</si>
  <si>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</si>
  <si>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</si>
  <si>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</si>
  <si>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</si>
  <si>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</si>
  <si>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</si>
  <si>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</si>
  <si>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</si>
  <si>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</si>
  <si>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</si>
  <si>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</si>
  <si>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</si>
  <si>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</si>
  <si>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</si>
  <si>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</si>
  <si>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</si>
  <si>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</si>
  <si>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</si>
  <si>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</si>
  <si>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</si>
  <si>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</si>
  <si>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</si>
  <si>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</si>
  <si>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</si>
  <si>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</si>
  <si>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</si>
  <si>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</si>
  <si>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</si>
  <si>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</si>
  <si>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</si>
  <si>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</si>
  <si>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</si>
  <si>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</si>
  <si>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</si>
  <si>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</si>
  <si>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</si>
  <si>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</si>
  <si>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</si>
  <si>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</si>
  <si>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</si>
  <si>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</si>
  <si>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</si>
  <si>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</si>
  <si>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</si>
  <si>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</si>
  <si>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</si>
  <si>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</si>
  <si>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</si>
  <si>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</si>
  <si>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</si>
  <si>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</si>
  <si>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</si>
  <si>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</si>
  <si>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</si>
  <si>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</si>
  <si>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</si>
  <si>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</si>
  <si>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</si>
  <si>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</si>
  <si>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</si>
  <si>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</si>
  <si>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</si>
  <si>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</si>
  <si>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</si>
  <si>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</si>
  <si>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</si>
  <si>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</si>
  <si>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</si>
  <si>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</si>
  <si>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</si>
  <si>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</si>
  <si>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</si>
  <si>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</si>
  <si>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</si>
  <si>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</si>
  <si>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</si>
  <si>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</si>
  <si>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</si>
  <si>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</si>
  <si>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</si>
  <si>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</si>
  <si>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</si>
  <si>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</si>
  <si>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</si>
  <si>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</si>
  <si>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</si>
  <si>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</si>
  <si>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</si>
  <si>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</si>
  <si>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</si>
  <si>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</si>
  <si>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</si>
  <si>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</si>
  <si>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</si>
  <si>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</si>
  <si>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</si>
  <si>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</si>
  <si>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</si>
  <si>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</si>
  <si>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</si>
  <si>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</si>
  <si>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</si>
  <si>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</si>
  <si>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</si>
  <si>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</si>
  <si>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</si>
  <si>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</si>
  <si>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</si>
  <si>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</si>
  <si>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</si>
  <si>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</si>
  <si>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</si>
  <si>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</si>
  <si>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</si>
  <si>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</si>
  <si>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</si>
  <si>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</si>
  <si>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</si>
  <si>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</si>
  <si>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</si>
  <si>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</si>
  <si>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</si>
  <si>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</si>
  <si>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</si>
  <si>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</si>
  <si>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</si>
  <si>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</si>
  <si>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</si>
  <si>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</si>
  <si>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</si>
  <si>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</si>
  <si>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</si>
  <si>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</si>
  <si>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</si>
  <si>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</si>
  <si>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</si>
  <si>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</si>
  <si>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</si>
  <si>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</si>
  <si>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</si>
  <si>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</si>
  <si>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</si>
  <si>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</si>
  <si>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</si>
  <si>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</si>
  <si>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</si>
  <si>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</si>
  <si>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</si>
  <si>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</si>
  <si>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</si>
  <si>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</si>
  <si>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</si>
  <si>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</si>
  <si>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</si>
  <si>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</si>
  <si>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</si>
  <si>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</si>
  <si>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</si>
  <si>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</si>
  <si>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</si>
  <si>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</si>
  <si>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</si>
  <si>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</si>
  <si>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</si>
  <si>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</si>
  <si>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</si>
  <si>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</si>
  <si>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</si>
  <si>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</si>
  <si>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</si>
  <si>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</si>
  <si>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</si>
  <si>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</si>
  <si>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</si>
  <si>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</si>
  <si>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</si>
  <si>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</si>
  <si>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</si>
  <si>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</si>
  <si>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</si>
  <si>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</si>
  <si>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</si>
  <si>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</si>
  <si>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</si>
  <si>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</si>
  <si>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</si>
  <si>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</si>
  <si>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</si>
  <si>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</si>
  <si>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</si>
  <si>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</si>
  <si>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</si>
  <si>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</si>
  <si>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</si>
  <si>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</si>
  <si>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</si>
  <si>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</si>
  <si>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</si>
  <si>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</si>
  <si>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</si>
  <si>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</si>
  <si>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</si>
  <si>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</si>
  <si>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</si>
  <si>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</si>
  <si>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</si>
  <si>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</si>
  <si>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</si>
  <si>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</si>
  <si>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</si>
  <si>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</si>
  <si>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</si>
  <si>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</si>
  <si>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</si>
  <si>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</si>
  <si>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</si>
  <si>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</si>
  <si>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</si>
  <si>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</si>
  <si>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</si>
  <si>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</si>
  <si>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</si>
  <si>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</si>
  <si>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</si>
  <si>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</si>
  <si>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</si>
  <si>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</si>
  <si>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</si>
  <si>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</si>
  <si>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</si>
  <si>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</si>
  <si>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</si>
  <si>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</si>
  <si>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</si>
  <si>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</si>
  <si>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</si>
  <si>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</si>
  <si>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</si>
  <si>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</si>
  <si>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</si>
  <si>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</si>
  <si>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</si>
  <si>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</si>
  <si>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</si>
  <si>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</si>
  <si>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</si>
  <si>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</si>
  <si>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</si>
  <si>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</si>
  <si>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</si>
  <si>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</si>
  <si>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</si>
  <si>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</si>
  <si>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</si>
  <si>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</si>
  <si>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</si>
  <si>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</si>
  <si>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</si>
  <si>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</si>
  <si>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</si>
  <si>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</si>
  <si>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</si>
  <si>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</si>
  <si>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</si>
  <si>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</si>
  <si>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</si>
  <si>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</si>
  <si>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</si>
  <si>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</si>
  <si>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</si>
  <si>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</si>
  <si>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</si>
  <si>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</si>
  <si>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</si>
  <si>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</si>
  <si>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</si>
  <si>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</si>
  <si>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</si>
  <si>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</si>
  <si>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</si>
  <si>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</si>
  <si>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</si>
  <si>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</si>
  <si>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</si>
  <si>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</si>
  <si>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</si>
  <si>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</si>
  <si>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</si>
  <si>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</si>
  <si>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</si>
  <si>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</si>
  <si>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</si>
  <si>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</si>
  <si>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</si>
  <si>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</si>
  <si>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</si>
  <si>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</si>
  <si>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</si>
  <si>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</si>
  <si>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</si>
  <si>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</si>
  <si>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</si>
  <si>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</si>
  <si>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</si>
  <si>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</si>
  <si>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</si>
  <si>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</si>
  <si>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</si>
  <si>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</si>
  <si>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</si>
  <si>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</si>
  <si>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</si>
  <si>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</si>
  <si>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</si>
  <si>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</si>
  <si>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</si>
  <si>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</si>
  <si>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</si>
  <si>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</si>
  <si>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</si>
  <si>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</si>
  <si>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</si>
  <si>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</si>
  <si>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</si>
  <si>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</si>
  <si>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</si>
  <si>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</si>
  <si>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</si>
  <si>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</si>
  <si>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</si>
  <si>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</si>
  <si>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</si>
  <si>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</si>
  <si>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</si>
  <si>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</si>
  <si>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</si>
  <si>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</si>
  <si>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</si>
  <si>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</si>
  <si>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</si>
  <si>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</si>
  <si>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</si>
  <si>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</si>
  <si>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</si>
  <si>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</si>
  <si>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</si>
  <si>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</si>
  <si>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</si>
  <si>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</si>
  <si>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</si>
  <si>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</si>
  <si>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</si>
  <si>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</si>
  <si>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</si>
  <si>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</si>
  <si>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</si>
  <si>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</si>
  <si>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</si>
  <si>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</si>
  <si>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</si>
  <si>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</si>
  <si>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</si>
  <si>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</si>
  <si>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</si>
  <si>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</si>
  <si>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</si>
  <si>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</si>
  <si>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</si>
  <si>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</si>
  <si>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</si>
  <si>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</si>
  <si>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</si>
  <si>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</si>
  <si>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</si>
  <si>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</si>
  <si>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</si>
  <si>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</si>
  <si>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</si>
  <si>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</si>
  <si>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</si>
  <si>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</si>
  <si>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</si>
  <si>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</si>
  <si>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</si>
  <si>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</si>
  <si>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</si>
  <si>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</si>
  <si>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</si>
  <si>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</si>
  <si>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</si>
  <si>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</si>
  <si>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</si>
  <si>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</si>
  <si>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</si>
  <si>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</si>
  <si>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</si>
  <si>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</si>
  <si>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</si>
  <si>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</si>
  <si>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</si>
  <si>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</si>
  <si>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</si>
  <si>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</si>
  <si>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</si>
  <si>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</si>
  <si>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</si>
  <si>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</si>
  <si>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</si>
  <si>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</si>
  <si>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</si>
  <si>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</si>
  <si>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</si>
  <si>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</si>
  <si>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</si>
  <si>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</si>
  <si>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</si>
  <si>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</si>
  <si>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</si>
  <si>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</si>
  <si>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</si>
  <si>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</si>
  <si>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</si>
  <si>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</si>
  <si>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</si>
  <si>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</si>
  <si>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</si>
  <si>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</si>
  <si>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</si>
  <si>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</si>
  <si>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</si>
  <si>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</si>
  <si>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</si>
  <si>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</si>
  <si>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</si>
  <si>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</si>
  <si>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</si>
  <si>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</si>
  <si>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</si>
  <si>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</si>
  <si>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</si>
  <si>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</si>
  <si>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</si>
  <si>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</si>
  <si>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</si>
  <si>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</si>
  <si>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</si>
  <si>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</si>
  <si>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</si>
  <si>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</si>
  <si>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</si>
  <si>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</si>
  <si>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</si>
  <si>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</si>
  <si>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</si>
  <si>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</si>
  <si>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</si>
  <si>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</si>
  <si>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</si>
  <si>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</si>
  <si>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</si>
  <si>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</si>
  <si>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</si>
  <si>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</si>
  <si>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</si>
  <si>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</si>
  <si>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</si>
  <si>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</si>
  <si>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</si>
  <si>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</si>
  <si>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</si>
  <si>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</si>
  <si>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</si>
  <si>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</si>
  <si>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</si>
  <si>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</si>
  <si>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</si>
  <si>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</si>
  <si>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</si>
  <si>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</si>
  <si>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</si>
  <si>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</si>
  <si>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</si>
  <si>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</si>
  <si>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</si>
  <si>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</si>
  <si>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</si>
  <si>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</si>
  <si>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</si>
  <si>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</si>
  <si>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</si>
  <si>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</si>
  <si>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</si>
  <si>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</si>
  <si>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</si>
  <si>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</si>
  <si>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</si>
  <si>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</si>
  <si>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</si>
  <si>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</si>
  <si>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</si>
  <si>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</si>
  <si>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</si>
  <si>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</si>
  <si>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</si>
  <si>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</si>
  <si>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</si>
  <si>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</si>
  <si>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</si>
  <si>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</si>
  <si>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</si>
  <si>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</si>
  <si>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</si>
  <si>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</si>
  <si>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</si>
  <si>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</si>
  <si>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</si>
  <si>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</si>
  <si>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</si>
  <si>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</si>
  <si>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</si>
  <si>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</si>
  <si>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</si>
  <si>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</si>
  <si>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</si>
  <si>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</si>
  <si>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</si>
  <si>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</si>
  <si>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</si>
  <si>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</si>
  <si>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</si>
  <si>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</si>
  <si>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</si>
  <si>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</si>
  <si>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</si>
  <si>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</si>
  <si>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</si>
  <si>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</si>
  <si>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</si>
  <si>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</si>
  <si>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</si>
  <si>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</si>
  <si>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</si>
  <si>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</si>
  <si>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</si>
  <si>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</si>
  <si>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</si>
  <si>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</si>
  <si>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</si>
  <si>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</si>
  <si>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</si>
  <si>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</si>
  <si>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</si>
  <si>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</si>
  <si>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</si>
  <si>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</si>
  <si>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</si>
  <si>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</si>
  <si>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</si>
  <si>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</si>
  <si>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</si>
  <si>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</si>
  <si>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</si>
  <si>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</si>
  <si>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</si>
  <si>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</si>
  <si>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</si>
  <si>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</si>
  <si>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</si>
  <si>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</si>
  <si>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</si>
  <si>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</si>
  <si>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</si>
  <si>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</si>
  <si>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</si>
  <si>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</si>
  <si>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</si>
  <si>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</si>
  <si>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</si>
  <si>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</si>
  <si>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</si>
  <si>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</si>
  <si>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</si>
  <si>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</si>
  <si>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</si>
  <si>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</si>
  <si>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</si>
  <si>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</si>
  <si>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</si>
  <si>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</si>
  <si>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</si>
  <si>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</si>
  <si>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</si>
  <si>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</si>
  <si>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</si>
  <si>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</si>
  <si>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</si>
  <si>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</si>
  <si>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</si>
  <si>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</si>
  <si>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</si>
  <si>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</si>
  <si>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</si>
  <si>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</si>
  <si>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</si>
  <si>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</si>
  <si>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</si>
  <si>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</si>
  <si>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</si>
  <si>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</si>
  <si>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</si>
  <si>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</si>
  <si>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</si>
  <si>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</si>
  <si>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</si>
  <si>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</si>
  <si>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</si>
  <si>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</si>
  <si>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</si>
  <si>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</si>
  <si>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</si>
  <si>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</si>
  <si>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</si>
  <si>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</si>
  <si>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</si>
  <si>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</si>
  <si>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</si>
  <si>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</si>
  <si>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</si>
  <si>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</si>
  <si>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</si>
  <si>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</si>
  <si>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</si>
  <si>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</si>
  <si>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</si>
  <si>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</si>
  <si>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</si>
  <si>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</si>
  <si>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</si>
  <si>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</si>
  <si>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</si>
  <si>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</si>
  <si>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</si>
  <si>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</si>
  <si>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</si>
  <si>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</si>
  <si>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</si>
  <si>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</si>
  <si>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</si>
  <si>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</si>
  <si>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</si>
  <si>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</si>
  <si>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</si>
  <si>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</si>
  <si>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</si>
  <si>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</si>
  <si>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</si>
  <si>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</si>
  <si>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</si>
  <si>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</si>
  <si>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</si>
  <si>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</si>
  <si>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</si>
  <si>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</si>
  <si>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</si>
  <si>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</si>
  <si>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</si>
  <si>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</si>
  <si>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</si>
  <si>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</si>
  <si>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</si>
  <si>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</si>
  <si>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</si>
  <si>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</si>
  <si>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</si>
  <si>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</si>
  <si>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</si>
  <si>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</si>
  <si>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</si>
  <si>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</si>
  <si>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</si>
  <si>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</si>
  <si>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</si>
  <si>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</si>
  <si>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</si>
  <si>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</si>
  <si>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</si>
  <si>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</si>
  <si>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</si>
  <si>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</si>
  <si>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</si>
  <si>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</si>
  <si>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</si>
  <si>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</si>
  <si>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</si>
  <si>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</si>
  <si>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</si>
  <si>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</si>
  <si>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</si>
  <si>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</si>
  <si>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</si>
  <si>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</si>
  <si>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</si>
  <si>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</si>
  <si>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</si>
  <si>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</si>
  <si>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</si>
  <si>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</si>
  <si>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</si>
  <si>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</si>
  <si>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</si>
  <si>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</si>
  <si>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</si>
  <si>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</si>
  <si>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</si>
  <si>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</si>
  <si>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</si>
  <si>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</si>
  <si>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</si>
  <si>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</si>
  <si>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</si>
  <si>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</si>
  <si>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</si>
  <si>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</si>
  <si>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</si>
  <si>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</si>
  <si>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</si>
  <si>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</si>
  <si>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</si>
  <si>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</si>
  <si>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</si>
  <si>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</si>
  <si>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</si>
  <si>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</si>
  <si>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</si>
  <si>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</si>
  <si>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</si>
  <si>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</si>
  <si>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</si>
  <si>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</si>
  <si>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</si>
  <si>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</si>
  <si>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</si>
  <si>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</si>
  <si>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</si>
  <si>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</si>
  <si>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</si>
  <si>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</si>
  <si>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</si>
  <si>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</si>
  <si>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</si>
  <si>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</si>
  <si>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</si>
  <si>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</si>
  <si>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</si>
  <si>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</si>
  <si>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</si>
  <si>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</si>
  <si>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</si>
  <si>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</si>
  <si>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</si>
  <si>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</si>
  <si>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</si>
  <si>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</si>
  <si>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</si>
  <si>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</si>
  <si>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</si>
  <si>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</si>
  <si>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</si>
  <si>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</si>
  <si>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</si>
  <si>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</si>
  <si>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</si>
  <si>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</si>
  <si>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</si>
  <si>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</si>
  <si>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</si>
  <si>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</si>
  <si>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</si>
  <si>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</si>
  <si>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</si>
  <si>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</si>
  <si>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</si>
  <si>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</si>
  <si>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</si>
  <si>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</si>
  <si>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</si>
  <si>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</si>
  <si>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</si>
  <si>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</si>
  <si>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</si>
  <si>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</si>
  <si>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</si>
  <si>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</si>
  <si>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</si>
  <si>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</si>
  <si>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</si>
  <si>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</si>
  <si>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</si>
  <si>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</si>
  <si>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</si>
  <si>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</si>
  <si>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</si>
  <si>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</si>
  <si>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</si>
  <si>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</si>
  <si>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</si>
  <si>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</si>
  <si>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</si>
  <si>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</si>
  <si>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</si>
  <si>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</si>
  <si>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</si>
  <si>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</si>
  <si>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</si>
  <si>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</si>
  <si>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</si>
  <si>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</si>
  <si>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</si>
  <si>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</si>
  <si>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</si>
  <si>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</si>
  <si>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</si>
  <si>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</si>
  <si>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</si>
  <si>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</si>
  <si>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</si>
  <si>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</si>
  <si>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</si>
  <si>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</si>
  <si>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</si>
  <si>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</si>
  <si>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</si>
  <si>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</si>
  <si>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</si>
  <si>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</si>
  <si>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</si>
  <si>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</si>
  <si>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</si>
  <si>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</si>
  <si>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</si>
  <si>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</si>
  <si>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</si>
  <si>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</si>
  <si>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</si>
  <si>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</si>
  <si>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</si>
  <si>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</si>
  <si>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</si>
  <si>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</si>
  <si>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</si>
  <si>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</si>
  <si>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</si>
  <si>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</si>
  <si>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</si>
  <si>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</si>
  <si>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</si>
  <si>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</si>
  <si>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</si>
  <si>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</si>
  <si>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</si>
  <si>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</si>
  <si>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</si>
  <si>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</si>
  <si>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</si>
  <si>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</si>
  <si>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</si>
  <si>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</si>
  <si>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</si>
  <si>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</si>
  <si>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</si>
  <si>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</si>
  <si>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</si>
  <si>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</si>
  <si>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</si>
  <si>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</si>
  <si>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</si>
  <si>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</si>
  <si>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</si>
  <si>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</si>
  <si>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</si>
  <si>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</si>
  <si>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</si>
  <si>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</si>
  <si>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</si>
  <si>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</si>
  <si>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</si>
  <si>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</si>
  <si>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</si>
  <si>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</si>
  <si>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</si>
  <si>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</si>
  <si>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</si>
  <si>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</si>
  <si>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</si>
  <si>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</si>
  <si>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</si>
  <si>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</si>
  <si>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</si>
  <si>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</si>
  <si>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</si>
  <si>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</si>
  <si>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</si>
  <si>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</si>
  <si>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</si>
  <si>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</si>
  <si>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</si>
  <si>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</si>
  <si>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</si>
  <si>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</si>
  <si>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</si>
  <si>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</si>
  <si>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</si>
  <si>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</si>
  <si>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</si>
  <si>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</si>
  <si>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</si>
  <si>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</si>
  <si>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</si>
  <si>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</si>
  <si>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</si>
  <si>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</si>
  <si>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</si>
  <si>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</si>
  <si>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</si>
  <si>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</si>
  <si>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</si>
  <si>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</si>
  <si>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</si>
  <si>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</si>
  <si>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</si>
  <si>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</si>
  <si>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</si>
  <si>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</si>
  <si>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</si>
  <si>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</si>
  <si>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</si>
  <si>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</si>
  <si>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</si>
  <si>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</si>
  <si>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</si>
  <si>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</si>
  <si>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</si>
  <si>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</si>
  <si>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</si>
  <si>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</si>
  <si>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</si>
  <si>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</si>
  <si>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</si>
  <si>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</si>
  <si>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</si>
  <si>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</si>
  <si>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</si>
  <si>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</si>
  <si>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</si>
  <si>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</si>
  <si>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</si>
  <si>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</si>
  <si>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</si>
  <si>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</si>
  <si>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</si>
  <si>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</si>
  <si>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</si>
  <si>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</si>
  <si>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</si>
  <si>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</si>
  <si>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</si>
  <si>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</si>
  <si>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</si>
  <si>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</si>
  <si>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</si>
  <si>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</si>
  <si>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</si>
  <si>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</si>
  <si>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</si>
  <si>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</si>
  <si>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</si>
  <si>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</si>
  <si>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</si>
  <si>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</si>
  <si>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</si>
  <si>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</si>
  <si>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</si>
  <si>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</si>
  <si>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</si>
  <si>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</si>
  <si>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</si>
  <si>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</si>
  <si>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</si>
  <si>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</si>
  <si>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</si>
  <si>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</si>
  <si>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</si>
  <si>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</si>
  <si>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</si>
  <si>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</si>
  <si>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</si>
  <si>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</si>
  <si>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</si>
  <si>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</si>
  <si>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</si>
  <si>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</si>
  <si>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</si>
  <si>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</si>
  <si>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</si>
  <si>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</si>
  <si>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</si>
  <si>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</si>
  <si>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</si>
  <si>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</si>
  <si>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</si>
  <si>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</si>
  <si>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</si>
  <si>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</si>
  <si>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</si>
  <si>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</si>
  <si>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</si>
  <si>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</si>
  <si>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</si>
  <si>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</si>
  <si>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</si>
  <si>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</si>
  <si>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</si>
  <si>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</si>
  <si>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</si>
  <si>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</si>
  <si>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</si>
  <si>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</si>
  <si>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</si>
  <si>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</si>
  <si>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</si>
  <si>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</si>
  <si>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</si>
  <si>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</si>
  <si>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</si>
  <si>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</si>
  <si>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</si>
  <si>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</si>
  <si>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</si>
  <si>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</si>
  <si>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</si>
  <si>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</si>
  <si>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</si>
  <si>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</si>
  <si>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</si>
  <si>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</si>
  <si>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</si>
  <si>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</si>
  <si>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</si>
  <si>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</si>
  <si>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</si>
  <si>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</si>
  <si>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</si>
  <si>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</si>
  <si>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</si>
  <si>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</si>
  <si>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</si>
  <si>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</si>
  <si>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</si>
  <si>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</si>
  <si>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</si>
  <si>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</si>
  <si>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</si>
  <si>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</si>
  <si>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</si>
  <si>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</si>
  <si>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</si>
  <si>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</si>
  <si>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</si>
  <si>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</si>
  <si>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</si>
  <si>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</si>
  <si>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</si>
  <si>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</si>
  <si>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</si>
  <si>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</si>
  <si>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</si>
  <si>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</si>
  <si>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</si>
  <si>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</si>
  <si>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</si>
  <si>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</si>
  <si>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</si>
  <si>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</si>
  <si>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</si>
  <si>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</si>
  <si>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</si>
  <si>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</si>
  <si>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</si>
  <si>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</si>
  <si>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</si>
  <si>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</si>
  <si>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</si>
  <si>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</si>
  <si>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</si>
  <si>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</si>
  <si>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</si>
  <si>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</si>
  <si>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</si>
  <si>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</si>
  <si>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</si>
  <si>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</si>
  <si>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</si>
  <si>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</si>
  <si>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</si>
  <si>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</si>
  <si>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</si>
  <si>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</si>
  <si>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</si>
  <si>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</si>
  <si>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</si>
  <si>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</si>
  <si>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</si>
  <si>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</si>
  <si>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</si>
  <si>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</si>
  <si>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</si>
  <si>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</si>
  <si>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</si>
  <si>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</si>
  <si>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</si>
  <si>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</si>
  <si>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</si>
  <si>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</si>
  <si>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</si>
  <si>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</si>
  <si>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</si>
  <si>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</si>
  <si>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</si>
  <si>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</si>
  <si>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</si>
  <si>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</si>
  <si>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</si>
  <si>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</si>
  <si>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</si>
  <si>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</si>
  <si>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</si>
  <si>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</si>
  <si>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</si>
  <si>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</si>
  <si>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</si>
  <si>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</si>
  <si>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</si>
  <si>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</si>
  <si>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</si>
  <si>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</si>
  <si>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</si>
  <si>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</si>
  <si>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</si>
  <si>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</si>
  <si>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</si>
  <si>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</si>
  <si>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</si>
  <si>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</si>
  <si>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</si>
  <si>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</si>
  <si>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</si>
  <si>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</si>
  <si>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</si>
  <si>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</si>
  <si>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</si>
  <si>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</si>
  <si>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</si>
  <si>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</si>
  <si>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</si>
  <si>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</si>
  <si>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</si>
  <si>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</si>
  <si>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</si>
  <si>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</si>
  <si>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</si>
  <si>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</si>
  <si>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</si>
  <si>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</si>
  <si>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</si>
  <si>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</si>
  <si>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</si>
  <si>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</si>
  <si>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</si>
  <si>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</si>
  <si>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</si>
  <si>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</si>
  <si>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</si>
  <si>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</si>
  <si>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</si>
  <si>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</si>
  <si>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</si>
  <si>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</si>
  <si>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</si>
  <si>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</si>
  <si>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</si>
  <si>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</si>
  <si>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</si>
  <si>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</si>
  <si>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</si>
  <si>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</si>
  <si>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</si>
  <si>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</si>
  <si>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</si>
  <si>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</si>
  <si>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</si>
  <si>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</si>
  <si>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</si>
  <si>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</si>
  <si>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</si>
  <si>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</si>
  <si>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</si>
  <si>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</si>
  <si>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</si>
  <si>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</si>
  <si>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</si>
  <si>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</si>
  <si>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</si>
  <si>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</si>
  <si>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</si>
  <si>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</si>
  <si>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</si>
  <si>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</si>
  <si>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</si>
  <si>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</si>
  <si>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</si>
  <si>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</si>
  <si>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</si>
  <si>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</si>
  <si>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</si>
  <si>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</si>
  <si>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</si>
  <si>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</si>
  <si>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</si>
  <si>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</si>
  <si>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</si>
  <si>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</si>
  <si>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</si>
  <si>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</si>
  <si>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</si>
  <si>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</si>
  <si>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</si>
  <si>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</si>
  <si>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</si>
  <si>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</si>
  <si>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</si>
  <si>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</si>
  <si>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</si>
  <si>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</si>
  <si>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</si>
  <si>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</si>
  <si>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</si>
  <si>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</si>
  <si>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</si>
  <si>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</si>
  <si>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</si>
  <si>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</si>
  <si>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</si>
  <si>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</si>
  <si>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</si>
  <si>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</si>
  <si>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</si>
  <si>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</si>
  <si>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</si>
  <si>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</si>
  <si>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</si>
  <si>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</si>
  <si>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</si>
  <si>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</si>
  <si>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</si>
  <si>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</si>
  <si>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</si>
  <si>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</si>
  <si>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</si>
  <si>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</si>
  <si>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</si>
  <si>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</si>
  <si>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</si>
  <si>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</si>
  <si>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</si>
  <si>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</si>
  <si>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</si>
  <si>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</si>
  <si>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</si>
  <si>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</si>
  <si>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</si>
  <si>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</si>
  <si>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</si>
  <si>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</si>
  <si>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</si>
  <si>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</si>
  <si>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</si>
  <si>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</si>
  <si>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</si>
  <si>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</si>
  <si>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</si>
  <si>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</si>
  <si>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</si>
  <si>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</si>
  <si>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</si>
  <si>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</si>
  <si>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</si>
  <si>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</si>
  <si>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</si>
  <si>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</si>
  <si>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</si>
  <si>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</si>
  <si>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</si>
  <si>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</si>
  <si>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</si>
  <si>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</si>
  <si>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</si>
  <si>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</si>
  <si>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</si>
  <si>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</si>
  <si>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</si>
  <si>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</si>
  <si>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</si>
  <si>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</si>
  <si>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</si>
  <si>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</si>
  <si>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</si>
  <si>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</si>
  <si>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</si>
  <si>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</si>
  <si>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</si>
  <si>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</si>
  <si>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</si>
  <si>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</si>
  <si>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</si>
  <si>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</si>
  <si>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</si>
  <si>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</si>
  <si>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</si>
  <si>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</si>
  <si>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</si>
  <si>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</si>
  <si>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</si>
  <si>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</si>
  <si>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</si>
  <si>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</si>
  <si>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</si>
  <si>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</si>
  <si>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</si>
  <si>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</si>
  <si>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</si>
  <si>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</si>
  <si>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</si>
  <si>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</si>
  <si>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</si>
  <si>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</si>
  <si>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</si>
  <si>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</si>
  <si>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</si>
  <si>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</si>
  <si>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</si>
  <si>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</si>
  <si>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</si>
  <si>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</si>
  <si>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</si>
  <si>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</si>
  <si>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</si>
  <si>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</si>
  <si>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</si>
  <si>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</si>
  <si>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</si>
  <si>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</si>
  <si>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</si>
  <si>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</si>
  <si>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</si>
  <si>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</si>
  <si>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</si>
  <si>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</si>
  <si>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</si>
  <si>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</si>
  <si>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</si>
  <si>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</si>
  <si>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</si>
  <si>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</si>
  <si>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</si>
  <si>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</si>
  <si>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</si>
  <si>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</si>
  <si>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</si>
  <si>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</si>
  <si>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</si>
  <si>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</si>
  <si>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</si>
  <si>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</si>
  <si>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</si>
  <si>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</si>
  <si>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</si>
  <si>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</si>
  <si>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</si>
  <si>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</si>
  <si>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</si>
  <si>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</si>
  <si>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</si>
  <si>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</si>
  <si>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</si>
  <si>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</si>
  <si>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</si>
  <si>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</si>
  <si>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</si>
  <si>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</si>
  <si>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</si>
  <si>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</si>
  <si>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</si>
  <si>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</si>
  <si>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</si>
  <si>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</si>
  <si>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</si>
  <si>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</si>
  <si>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</si>
  <si>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</si>
  <si>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</si>
  <si>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</si>
  <si>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</si>
  <si>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</si>
  <si>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</si>
  <si>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</si>
  <si>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</si>
  <si>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</si>
  <si>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</si>
  <si>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</si>
  <si>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</si>
  <si>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</si>
  <si>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</si>
  <si>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</si>
  <si>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</si>
  <si>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</si>
  <si>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</si>
  <si>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</si>
  <si>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</si>
  <si>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</si>
  <si>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</si>
  <si>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</si>
  <si>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</si>
  <si>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</si>
  <si>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</si>
  <si>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</si>
  <si>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</si>
  <si>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</si>
  <si>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</si>
  <si>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</si>
  <si>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</si>
  <si>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</si>
  <si>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</si>
  <si>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</si>
  <si>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</si>
  <si>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</si>
  <si>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</si>
  <si>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</si>
  <si>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</si>
  <si>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</si>
  <si>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</si>
  <si>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</si>
  <si>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</si>
  <si>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</si>
  <si>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</si>
  <si>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</si>
  <si>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</si>
  <si>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</si>
  <si>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</si>
  <si>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</si>
  <si>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</si>
  <si>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</si>
  <si>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</si>
  <si>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</si>
  <si>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</si>
  <si>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</si>
  <si>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</si>
  <si>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</si>
  <si>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</si>
  <si>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</si>
  <si>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</si>
  <si>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</si>
  <si>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</si>
  <si>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</si>
  <si>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</si>
  <si>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</si>
  <si>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</si>
  <si>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</si>
  <si>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</si>
  <si>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</si>
  <si>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</si>
  <si>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</si>
  <si>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</si>
  <si>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</si>
  <si>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</si>
  <si>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</si>
  <si>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</si>
  <si>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</si>
  <si>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</si>
  <si>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</si>
  <si>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</si>
  <si>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</si>
  <si>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</si>
  <si>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</si>
  <si>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</si>
  <si>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</si>
  <si>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</si>
  <si>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</si>
  <si>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</si>
  <si>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</si>
  <si>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</si>
  <si>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</si>
  <si>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</si>
  <si>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</si>
  <si>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</si>
  <si>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</si>
  <si>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</si>
  <si>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</si>
  <si>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</si>
  <si>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</si>
  <si>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</si>
  <si>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</si>
  <si>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</si>
  <si>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</si>
  <si>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</si>
  <si>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</si>
  <si>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</si>
  <si>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</si>
  <si>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</si>
  <si>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</si>
  <si>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</si>
  <si>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</si>
  <si>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</si>
  <si>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</si>
  <si>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</si>
  <si>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</si>
  <si>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</si>
  <si>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</si>
  <si>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</si>
  <si>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</si>
  <si>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</si>
  <si>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</si>
  <si>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</si>
  <si>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</si>
  <si>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</si>
  <si>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</si>
  <si>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</si>
  <si>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</si>
  <si>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</si>
  <si>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</si>
  <si>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</si>
  <si>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</si>
  <si>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</si>
  <si>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</si>
  <si>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</si>
  <si>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</si>
  <si>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</si>
  <si>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</si>
  <si>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</si>
  <si>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</si>
  <si>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</si>
  <si>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</si>
  <si>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</si>
  <si>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</si>
  <si>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</si>
  <si>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</si>
  <si>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</si>
  <si>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</si>
  <si>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</si>
  <si>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</si>
  <si>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</si>
  <si>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</si>
  <si>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</si>
  <si>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</si>
  <si>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</si>
  <si>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</si>
  <si>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</si>
  <si>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</si>
  <si>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</si>
  <si>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</si>
  <si>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</si>
  <si>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</si>
  <si>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</si>
  <si>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</si>
  <si>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</si>
  <si>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</si>
  <si>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</si>
  <si>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</si>
  <si>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</si>
  <si>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</si>
  <si>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</si>
  <si>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</si>
  <si>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</si>
  <si>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</si>
  <si>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</si>
  <si>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</si>
  <si>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</si>
  <si>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</si>
  <si>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</si>
  <si>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</si>
  <si>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</si>
  <si>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</si>
  <si>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</si>
  <si>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</si>
  <si>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</si>
  <si>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</si>
  <si>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</si>
  <si>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</si>
  <si>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</si>
  <si>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</si>
  <si>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</si>
  <si>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</si>
  <si>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</si>
  <si>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</si>
  <si>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</si>
  <si>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</si>
  <si>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</si>
  <si>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</si>
  <si>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</si>
  <si>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</si>
  <si>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</si>
  <si>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</si>
  <si>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</si>
  <si>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</si>
  <si>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</si>
  <si>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</si>
  <si>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</si>
  <si>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</si>
  <si>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</si>
  <si>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</si>
  <si>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</si>
  <si>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</si>
  <si>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</si>
  <si>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</si>
  <si>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</si>
  <si>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</si>
  <si>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</si>
  <si>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</si>
  <si>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</si>
  <si>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</si>
  <si>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</si>
  <si>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</si>
  <si>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</si>
  <si>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</si>
  <si>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</si>
  <si>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</si>
  <si>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</si>
  <si>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</si>
  <si>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</si>
  <si>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</si>
  <si>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</si>
  <si>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</si>
  <si>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</si>
  <si>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</si>
  <si>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</si>
  <si>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</si>
  <si>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</si>
  <si>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</si>
  <si>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</si>
  <si>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</si>
  <si>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</si>
  <si>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</si>
  <si>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</si>
  <si>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</si>
  <si>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</si>
  <si>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</si>
  <si>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</si>
  <si>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</si>
  <si>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</si>
  <si>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</si>
  <si>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</si>
  <si>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</si>
  <si>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</si>
  <si>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</si>
  <si>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</si>
  <si>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</si>
  <si>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</si>
  <si>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</si>
  <si>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</si>
  <si>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</si>
  <si>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</si>
  <si>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</si>
  <si>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</si>
  <si>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</si>
  <si>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</si>
  <si>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</si>
  <si>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</si>
  <si>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</si>
  <si>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</si>
  <si>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</si>
  <si>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</si>
  <si>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</si>
  <si>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</si>
  <si>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</si>
  <si>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</si>
  <si>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</si>
  <si>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</si>
  <si>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</si>
  <si>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</si>
  <si>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</si>
  <si>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</si>
  <si>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</si>
  <si>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</si>
  <si>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</si>
  <si>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</si>
  <si>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</si>
  <si>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</si>
  <si>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</si>
  <si>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</si>
  <si>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</si>
  <si>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</si>
  <si>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</si>
  <si>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</si>
  <si>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</si>
  <si>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</si>
  <si>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</si>
  <si>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</si>
  <si>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</si>
  <si>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</si>
  <si>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</si>
  <si>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</si>
  <si>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</si>
  <si>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</si>
  <si>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</si>
  <si>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</si>
  <si>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</si>
  <si>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</si>
  <si>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</si>
  <si>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</si>
  <si>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</si>
  <si>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</si>
  <si>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</si>
  <si>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</si>
  <si>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</si>
  <si>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</si>
  <si>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</si>
  <si>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</si>
  <si>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</si>
  <si>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</si>
  <si>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</si>
  <si>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</si>
  <si>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</si>
  <si>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</si>
  <si>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</si>
  <si>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</si>
  <si>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</si>
  <si>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</si>
  <si>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</si>
  <si>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</si>
  <si>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</si>
  <si>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</si>
  <si>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</si>
  <si>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</si>
  <si>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</si>
  <si>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</si>
  <si>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</si>
  <si>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</si>
  <si>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</si>
  <si>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</si>
  <si>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</si>
  <si>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</si>
  <si>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</si>
  <si>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</si>
  <si>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</si>
  <si>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</si>
  <si>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</si>
  <si>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</si>
  <si>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</si>
  <si>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</si>
  <si>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</si>
  <si>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</si>
  <si>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</si>
  <si>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</si>
  <si>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</si>
  <si>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</si>
  <si>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</si>
  <si>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</si>
  <si>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</si>
  <si>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</si>
  <si>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</si>
  <si>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</si>
  <si>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</si>
  <si>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</si>
  <si>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</si>
  <si>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</si>
  <si>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</si>
  <si>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</si>
  <si>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</si>
  <si>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</si>
  <si>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</si>
  <si>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</si>
  <si>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</si>
  <si>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</si>
  <si>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</si>
  <si>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</si>
  <si>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</si>
  <si>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</si>
  <si>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</si>
  <si>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</si>
  <si>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</si>
  <si>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</si>
  <si>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</si>
  <si>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</si>
  <si>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</si>
  <si>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</si>
  <si>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</si>
  <si>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</si>
  <si>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</si>
  <si>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</si>
  <si>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</si>
  <si>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</si>
  <si>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</si>
  <si>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</si>
  <si>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</si>
  <si>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</si>
  <si>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</si>
  <si>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</si>
  <si>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</si>
  <si>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</si>
  <si>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</si>
  <si>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</si>
  <si>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</si>
  <si>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</si>
  <si>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</si>
  <si>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</si>
  <si>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</si>
  <si>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</si>
  <si>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</si>
  <si>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</si>
  <si>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</si>
  <si>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</si>
  <si>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</si>
  <si>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</si>
  <si>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</si>
  <si>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</si>
  <si>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</si>
  <si>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</si>
  <si>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</si>
  <si>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</si>
  <si>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</si>
  <si>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</si>
  <si>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</si>
  <si>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</si>
  <si>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</si>
  <si>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</si>
  <si>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</si>
  <si>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</si>
  <si>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</si>
  <si>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</si>
  <si>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</si>
  <si>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</si>
  <si>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</si>
  <si>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</si>
  <si>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</si>
  <si>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</si>
  <si>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</si>
  <si>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</si>
  <si>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</si>
  <si>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</si>
  <si>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</si>
  <si>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</si>
  <si>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</si>
  <si>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</si>
  <si>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</si>
  <si>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</si>
  <si>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</si>
  <si>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</si>
  <si>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</si>
  <si>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</si>
  <si>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</si>
  <si>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</si>
  <si>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</si>
  <si>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</si>
  <si>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</si>
  <si>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</si>
  <si>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</si>
  <si>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</si>
  <si>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</si>
  <si>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</si>
  <si>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</si>
  <si>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</si>
  <si>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</si>
  <si>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</si>
  <si>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</si>
  <si>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</si>
  <si>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</si>
  <si>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</si>
  <si>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</si>
  <si>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</si>
  <si>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</si>
  <si>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</si>
  <si>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</si>
  <si>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</si>
  <si>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</si>
  <si>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</si>
  <si>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</si>
  <si>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</si>
  <si>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</si>
  <si>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</si>
  <si>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</si>
  <si>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</si>
  <si>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</si>
  <si>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</si>
  <si>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</si>
  <si>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</si>
  <si>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</si>
  <si>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</si>
  <si>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</si>
  <si>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</si>
  <si>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</si>
  <si>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</si>
  <si>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</si>
  <si>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</si>
  <si>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</si>
  <si>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</si>
  <si>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</si>
  <si>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</si>
  <si>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</si>
  <si>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</si>
  <si>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</si>
  <si>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</si>
  <si>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</si>
  <si>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</si>
  <si>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</si>
  <si>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</si>
  <si>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</si>
  <si>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</si>
  <si>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</si>
  <si>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</si>
  <si>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</si>
  <si>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</si>
  <si>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</si>
  <si>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</si>
  <si>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</si>
  <si>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</si>
  <si>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</si>
  <si>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</si>
  <si>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</si>
  <si>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</si>
  <si>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</si>
  <si>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</si>
  <si>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</si>
  <si>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</si>
  <si>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</si>
  <si>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</si>
  <si>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</si>
  <si>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</si>
  <si>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</si>
  <si>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</si>
  <si>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</si>
  <si>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</si>
  <si>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</si>
  <si>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</si>
  <si>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</si>
  <si>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</si>
  <si>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</si>
  <si>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</si>
  <si>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</si>
  <si>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</si>
  <si>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</si>
  <si>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</si>
  <si>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</si>
  <si>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</si>
  <si>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</si>
  <si>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</si>
  <si>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</si>
  <si>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</si>
  <si>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</si>
  <si>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</si>
  <si>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</si>
  <si>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</si>
  <si>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</si>
  <si>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</si>
  <si>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</si>
  <si>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</si>
  <si>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</si>
  <si>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</si>
  <si>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</si>
  <si>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</si>
  <si>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</si>
  <si>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</si>
  <si>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</si>
  <si>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</si>
  <si>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</si>
  <si>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</si>
  <si>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</si>
  <si>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</si>
  <si>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</si>
  <si>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</si>
  <si>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</si>
  <si>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</si>
  <si>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</si>
  <si>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</si>
  <si>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</si>
  <si>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</si>
  <si>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</si>
  <si>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</si>
  <si>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</si>
  <si>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</si>
  <si>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</si>
  <si>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</si>
  <si>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</si>
  <si>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</si>
  <si>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</si>
  <si>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</si>
  <si>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</si>
  <si>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</si>
  <si>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</si>
  <si>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</si>
  <si>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</si>
  <si>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</si>
  <si>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</si>
  <si>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</si>
  <si>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</si>
  <si>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</si>
  <si>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</si>
  <si>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</si>
  <si>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</si>
  <si>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</si>
  <si>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</si>
  <si>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</si>
  <si>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</si>
  <si>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</si>
  <si>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</si>
  <si>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</si>
  <si>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</si>
  <si>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</si>
  <si>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</si>
  <si>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</si>
  <si>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</si>
  <si>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</si>
  <si>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</si>
  <si>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</si>
  <si>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</si>
  <si>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</si>
  <si>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</si>
  <si>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</si>
  <si>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</si>
  <si>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</si>
  <si>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</si>
  <si>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</si>
  <si>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</si>
  <si>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</si>
  <si>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</si>
  <si>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</si>
  <si>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</si>
  <si>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</si>
  <si>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</si>
  <si>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</si>
  <si>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</si>
  <si>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</si>
  <si>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</si>
  <si>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</si>
  <si>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</si>
  <si>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</si>
  <si>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</si>
  <si>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</si>
  <si>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</si>
  <si>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</si>
  <si>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</si>
  <si>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</si>
  <si>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</si>
  <si>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</si>
  <si>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</si>
  <si>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</si>
  <si>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</si>
  <si>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</si>
  <si>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</si>
  <si>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</si>
  <si>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</si>
  <si>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</si>
  <si>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</si>
  <si>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</si>
  <si>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</si>
  <si>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</si>
  <si>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</si>
  <si>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</si>
  <si>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</si>
  <si>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</si>
  <si>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</si>
  <si>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</si>
  <si>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</si>
  <si>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</si>
  <si>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</si>
  <si>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</si>
  <si>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</si>
  <si>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</si>
  <si>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</si>
  <si>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</si>
  <si>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</si>
  <si>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</si>
  <si>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</si>
  <si>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</si>
  <si>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</si>
  <si>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</si>
  <si>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</si>
  <si>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</si>
  <si>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</si>
  <si>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</si>
  <si>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</si>
  <si>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</si>
  <si>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</si>
  <si>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</si>
  <si>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</si>
  <si>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</si>
  <si>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</si>
  <si>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</si>
  <si>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</si>
  <si>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</si>
  <si>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</si>
  <si>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</si>
  <si>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</si>
  <si>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</si>
  <si>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</si>
  <si>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</si>
  <si>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</si>
  <si>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</si>
  <si>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</si>
  <si>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</si>
  <si>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</si>
  <si>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</si>
  <si>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</si>
  <si>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</si>
  <si>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</si>
  <si>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</si>
  <si>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</si>
  <si>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</si>
  <si>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</si>
  <si>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</si>
  <si>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</si>
  <si>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</si>
  <si>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</si>
  <si>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</si>
  <si>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</si>
  <si>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</si>
  <si>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</si>
  <si>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</si>
  <si>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</si>
  <si>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</si>
  <si>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</si>
  <si>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</si>
  <si>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</si>
  <si>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</si>
  <si>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</si>
  <si>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</si>
  <si>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</si>
  <si>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</si>
  <si>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</si>
  <si>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</si>
  <si>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</si>
  <si>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</si>
  <si>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</si>
  <si>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</si>
  <si>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</si>
  <si>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</si>
  <si>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</si>
  <si>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</si>
  <si>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</si>
  <si>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</si>
  <si>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</si>
  <si>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</si>
  <si>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</si>
  <si>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</si>
  <si>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</si>
  <si>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</si>
  <si>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</si>
  <si>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</si>
  <si>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</si>
  <si>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</si>
  <si>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</si>
  <si>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</si>
  <si>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</si>
  <si>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</si>
  <si>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</si>
  <si>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</si>
  <si>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</si>
  <si>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</si>
  <si>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</si>
  <si>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</si>
  <si>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</si>
  <si>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</si>
  <si>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</si>
  <si>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</si>
  <si>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</si>
  <si>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</si>
  <si>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</si>
  <si>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</si>
  <si>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</si>
  <si>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</si>
  <si>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</si>
  <si>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</si>
  <si>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</si>
  <si>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</si>
  <si>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</si>
  <si>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</si>
  <si>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</si>
  <si>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</si>
  <si>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</si>
  <si>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</si>
  <si>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</si>
  <si>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</si>
  <si>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</si>
  <si>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</si>
  <si>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</si>
  <si>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</si>
  <si>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</si>
  <si>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</si>
  <si>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</si>
  <si>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</si>
  <si>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</si>
  <si>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</si>
  <si>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</si>
  <si>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</si>
  <si>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</si>
  <si>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</si>
  <si>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</si>
  <si>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</si>
  <si>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</si>
  <si>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</si>
  <si>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</si>
  <si>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</si>
  <si>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</si>
  <si>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</si>
  <si>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</si>
  <si>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</si>
  <si>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</si>
  <si>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</si>
  <si>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</si>
  <si>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</si>
  <si>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</si>
  <si>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</si>
  <si>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</si>
  <si>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</si>
  <si>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</si>
  <si>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</si>
  <si>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</si>
  <si>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</si>
  <si>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</si>
  <si>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</si>
  <si>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</si>
  <si>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</si>
  <si>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</si>
  <si>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</si>
  <si>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</si>
  <si>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</si>
  <si>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</si>
  <si>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</si>
  <si>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</si>
  <si>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</si>
  <si>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</si>
  <si>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</si>
  <si>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</si>
  <si>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</si>
  <si>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</si>
  <si>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</si>
  <si>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</si>
  <si>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</si>
  <si>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</si>
  <si>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</si>
  <si>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</si>
  <si>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</si>
  <si>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</si>
  <si>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</si>
  <si>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</si>
  <si>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</si>
  <si>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</si>
  <si>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</si>
  <si>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</si>
  <si>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</si>
  <si>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</si>
  <si>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</si>
  <si>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</si>
  <si>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</si>
  <si>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</si>
  <si>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</si>
  <si>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</si>
  <si>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</si>
  <si>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</si>
  <si>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</si>
  <si>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</si>
  <si>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</si>
  <si>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</si>
  <si>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</si>
  <si>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</si>
  <si>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</si>
  <si>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</si>
  <si>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</si>
  <si>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</si>
  <si>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</si>
  <si>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</si>
  <si>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</si>
  <si>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</si>
  <si>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</si>
  <si>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</si>
  <si>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</si>
  <si>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</si>
  <si>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</si>
  <si>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</si>
  <si>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</si>
  <si>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</si>
  <si>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</si>
  <si>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</si>
  <si>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</si>
  <si>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</si>
  <si>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</si>
  <si>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</si>
  <si>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</si>
  <si>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</si>
  <si>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</si>
  <si>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</si>
  <si>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</si>
  <si>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</si>
  <si>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</si>
  <si>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</si>
  <si>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</si>
  <si>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</si>
  <si>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</si>
  <si>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</si>
  <si>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</si>
  <si>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</si>
  <si>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</si>
  <si>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</si>
  <si>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</si>
  <si>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</si>
  <si>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</si>
  <si>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</si>
  <si>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</si>
  <si>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</si>
  <si>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</si>
  <si>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</si>
  <si>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</si>
  <si>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</si>
  <si>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</si>
  <si>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</si>
  <si>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</si>
  <si>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</si>
  <si>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</si>
  <si>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</si>
  <si>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</si>
  <si>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</si>
  <si>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</si>
  <si>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</si>
  <si>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</si>
  <si>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</si>
  <si>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</si>
  <si>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</si>
  <si>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</si>
  <si>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</si>
  <si>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</si>
  <si>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</si>
  <si>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</si>
  <si>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</si>
  <si>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</si>
  <si>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</si>
  <si>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</si>
  <si>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</si>
  <si>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</si>
  <si>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</si>
  <si>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</si>
  <si>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</si>
  <si>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</si>
  <si>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</si>
  <si>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</si>
  <si>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</si>
  <si>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</si>
  <si>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</si>
  <si>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</si>
  <si>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</si>
  <si>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</si>
  <si>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</si>
  <si>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</si>
  <si>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</si>
  <si>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</si>
  <si>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</si>
  <si>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</si>
  <si>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</si>
  <si>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</si>
  <si>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</si>
  <si>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</si>
  <si>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</si>
  <si>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</si>
  <si>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</si>
  <si>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</si>
  <si>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</si>
  <si>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</si>
  <si>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</si>
  <si>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</si>
  <si>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</si>
  <si>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</si>
  <si>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</si>
  <si>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</si>
  <si>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</si>
  <si>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</si>
  <si>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</si>
  <si>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</si>
  <si>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</si>
  <si>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</si>
  <si>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</si>
  <si>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</si>
  <si>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</si>
  <si>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</si>
  <si>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</si>
  <si>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</si>
  <si>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</si>
  <si>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</si>
  <si>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</si>
  <si>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</si>
  <si>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</si>
  <si>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</si>
  <si>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</si>
  <si>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</si>
  <si>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</si>
  <si>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</si>
  <si>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</si>
  <si>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</si>
  <si>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</si>
  <si>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</si>
  <si>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</si>
  <si>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</si>
  <si>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</si>
  <si>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</si>
  <si>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</si>
  <si>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</si>
  <si>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</si>
  <si>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</si>
  <si>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</si>
  <si>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</si>
  <si>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</si>
  <si>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</si>
  <si>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</si>
  <si>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</si>
  <si>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</si>
  <si>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</si>
  <si>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</si>
  <si>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</si>
  <si>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</si>
  <si>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</si>
  <si>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</si>
  <si>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</si>
  <si>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</si>
  <si>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</si>
  <si>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</si>
  <si>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</si>
  <si>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</si>
  <si>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</si>
  <si>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</si>
  <si>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</si>
  <si>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</si>
  <si>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</si>
  <si>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</si>
  <si>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</si>
  <si>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</si>
  <si>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</si>
  <si>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</si>
  <si>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</si>
  <si>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</si>
  <si>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</si>
  <si>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</si>
  <si>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</si>
  <si>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</si>
  <si>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</si>
  <si>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</si>
  <si>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</si>
  <si>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</si>
  <si>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</si>
  <si>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</si>
  <si>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</si>
  <si>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</si>
  <si>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</si>
  <si>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</si>
  <si>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</si>
  <si>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</si>
  <si>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</si>
  <si>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</si>
  <si>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</si>
  <si>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</si>
  <si>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</si>
  <si>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</si>
  <si>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</si>
  <si>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</si>
  <si>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</si>
  <si>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</si>
  <si>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</si>
  <si>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</si>
  <si>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</si>
  <si>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</si>
  <si>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</si>
  <si>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</si>
  <si>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</si>
  <si>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</si>
  <si>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</si>
  <si>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</si>
  <si>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</si>
  <si>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</si>
  <si>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</si>
  <si>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</si>
  <si>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</si>
  <si>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</si>
  <si>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</si>
  <si>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</si>
  <si>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</si>
  <si>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</si>
  <si>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</si>
  <si>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</si>
  <si>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</si>
  <si>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</si>
  <si>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</si>
  <si>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</si>
  <si>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</si>
  <si>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</si>
  <si>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</si>
  <si>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</si>
  <si>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</si>
  <si>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</si>
  <si>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</si>
  <si>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</si>
  <si>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</si>
  <si>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</si>
  <si>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</si>
  <si>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</si>
  <si>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</si>
  <si>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</si>
  <si>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</si>
  <si>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</si>
  <si>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</si>
  <si>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</si>
  <si>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</si>
  <si>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</si>
  <si>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</si>
  <si>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</si>
  <si>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</si>
  <si>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</si>
  <si>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</si>
  <si>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</si>
  <si>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</si>
  <si>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</si>
  <si>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</si>
  <si>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</si>
  <si>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</si>
  <si>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</si>
  <si>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</si>
  <si>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</si>
  <si>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</si>
  <si>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</si>
  <si>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</si>
  <si>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</si>
  <si>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</si>
  <si>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</si>
  <si>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</si>
  <si>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</si>
  <si>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</si>
  <si>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</si>
  <si>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</si>
  <si>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</si>
  <si>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</si>
  <si>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</si>
  <si>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</si>
  <si>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</si>
  <si>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</si>
  <si>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</si>
  <si>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</si>
  <si>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</si>
  <si>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</si>
  <si>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</si>
  <si>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</si>
  <si>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</si>
  <si>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</si>
  <si>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</si>
  <si>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</si>
  <si>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</si>
  <si>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</si>
  <si>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</si>
  <si>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</si>
  <si>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</si>
  <si>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</si>
  <si>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</si>
  <si>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</si>
  <si>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</si>
  <si>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</si>
  <si>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</si>
  <si>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</si>
  <si>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</si>
  <si>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</si>
  <si>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</si>
  <si>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</si>
  <si>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</si>
  <si>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</si>
  <si>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</si>
  <si>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</si>
  <si>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</si>
  <si>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</si>
  <si>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</si>
  <si>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</si>
  <si>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</si>
  <si>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</si>
  <si>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</si>
  <si>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</si>
  <si>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</si>
  <si>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</si>
  <si>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</si>
  <si>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</si>
  <si>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</si>
  <si>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</si>
  <si>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</si>
  <si>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</si>
  <si>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</si>
  <si>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</si>
  <si>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</si>
  <si>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</si>
  <si>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</si>
  <si>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</si>
  <si>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</si>
  <si>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</si>
  <si>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</si>
  <si>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</si>
  <si>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</si>
  <si>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</si>
  <si>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</si>
  <si>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</si>
  <si>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</si>
  <si>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</si>
  <si>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</si>
  <si>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</si>
  <si>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</si>
  <si>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</si>
  <si>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</si>
  <si>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</si>
  <si>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</si>
  <si>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</si>
  <si>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</si>
  <si>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</si>
  <si>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</si>
  <si>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</si>
  <si>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</si>
  <si>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</si>
  <si>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</si>
  <si>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</si>
  <si>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</si>
  <si>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</si>
  <si>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</si>
  <si>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</si>
  <si>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</si>
  <si>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</si>
  <si>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</si>
  <si>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</si>
  <si>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</si>
  <si>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</si>
  <si>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</si>
  <si>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</si>
  <si>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</si>
  <si>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</si>
  <si>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</si>
  <si>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</si>
  <si>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</si>
  <si>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</si>
  <si>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</si>
  <si>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</si>
  <si>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</si>
  <si>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</si>
  <si>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</si>
  <si>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</si>
  <si>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</si>
  <si>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</si>
  <si>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</si>
  <si>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</si>
  <si>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</si>
  <si>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</si>
  <si>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</si>
  <si>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</si>
  <si>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</si>
  <si>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</si>
  <si>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</si>
  <si>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</si>
  <si>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</si>
  <si>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</si>
  <si>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</si>
  <si>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</si>
  <si>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</si>
  <si>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</si>
  <si>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</si>
  <si>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</si>
  <si>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</si>
  <si>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</si>
  <si>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</si>
  <si>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</si>
  <si>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</si>
  <si>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</si>
  <si>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</si>
  <si>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</si>
  <si>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</si>
  <si>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</si>
  <si>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</si>
  <si>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</si>
  <si>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</si>
  <si>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</si>
  <si>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</si>
  <si>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</si>
  <si>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</si>
  <si>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</si>
  <si>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</si>
  <si>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</si>
  <si>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</si>
  <si>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</si>
  <si>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</si>
  <si>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</si>
  <si>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</si>
  <si>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</si>
  <si>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</si>
  <si>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</si>
  <si>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</si>
  <si>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</si>
  <si>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</si>
  <si>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</si>
  <si>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</si>
  <si>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</si>
  <si>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</si>
  <si>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</si>
  <si>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</si>
  <si>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</si>
  <si>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</si>
  <si>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</si>
  <si>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</si>
  <si>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</si>
  <si>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</si>
  <si>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</si>
  <si>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</si>
  <si>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</si>
  <si>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</si>
  <si>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</si>
  <si>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</si>
  <si>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</si>
  <si>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</si>
  <si>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</si>
  <si>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</si>
  <si>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</si>
  <si>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</si>
  <si>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</si>
  <si>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</si>
  <si>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</si>
  <si>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</si>
  <si>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</si>
  <si>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</si>
  <si>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</si>
  <si>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</si>
  <si>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</si>
  <si>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</si>
  <si>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</si>
  <si>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</si>
  <si>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</si>
  <si>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</si>
  <si>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</si>
  <si>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</si>
  <si>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</si>
  <si>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</si>
  <si>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</si>
  <si>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</si>
  <si>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</si>
  <si>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</si>
  <si>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</si>
  <si>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</si>
  <si>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</si>
  <si>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</si>
  <si>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</si>
  <si>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</si>
  <si>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</si>
  <si>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</si>
  <si>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</si>
  <si>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</si>
  <si>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</si>
  <si>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</si>
  <si>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</si>
  <si>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</si>
  <si>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</si>
  <si>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</si>
  <si>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</si>
  <si>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</si>
  <si>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</si>
  <si>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</si>
  <si>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</si>
  <si>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</si>
  <si>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</si>
  <si>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</si>
  <si>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</si>
  <si>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</si>
  <si>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</si>
  <si>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</si>
  <si>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</si>
  <si>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</si>
  <si>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</si>
  <si>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</si>
  <si>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</si>
  <si>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</si>
  <si>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</si>
  <si>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</si>
  <si>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</si>
  <si>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</si>
  <si>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</si>
  <si>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</si>
  <si>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</si>
  <si>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</si>
  <si>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</si>
  <si>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</si>
  <si>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</si>
  <si>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</si>
  <si>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</si>
  <si>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</si>
  <si>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</si>
  <si>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</si>
  <si>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</si>
  <si>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</si>
  <si>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</si>
  <si>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</si>
  <si>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</si>
  <si>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</si>
  <si>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</si>
  <si>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</si>
  <si>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</si>
  <si>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</si>
  <si>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</si>
  <si>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</si>
  <si>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</si>
  <si>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</si>
  <si>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</si>
  <si>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</si>
  <si>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</si>
  <si>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</si>
  <si>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</si>
  <si>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</si>
  <si>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</si>
  <si>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</si>
  <si>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</si>
  <si>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</si>
  <si>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</si>
  <si>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</si>
  <si>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</si>
  <si>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</si>
  <si>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</si>
  <si>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</si>
  <si>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</si>
  <si>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</si>
  <si>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</si>
  <si>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</si>
  <si>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</si>
  <si>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</si>
  <si>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</si>
  <si>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</si>
  <si>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</si>
  <si>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</si>
  <si>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</si>
  <si>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</si>
  <si>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</si>
  <si>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</si>
  <si>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</si>
  <si>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</si>
  <si>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</si>
  <si>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</si>
  <si>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</si>
  <si>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</si>
  <si>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</si>
  <si>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</si>
  <si>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</si>
  <si>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</si>
  <si>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</si>
  <si>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</si>
  <si>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</si>
  <si>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</si>
  <si>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</si>
  <si>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</si>
  <si>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</si>
  <si>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</si>
  <si>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</si>
  <si>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</si>
  <si>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</si>
  <si>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</si>
  <si>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</si>
  <si>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</si>
  <si>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</si>
  <si>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</si>
  <si>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</si>
  <si>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</si>
  <si>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</si>
  <si>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</si>
  <si>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</si>
  <si>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</si>
  <si>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</si>
  <si>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</si>
  <si>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</si>
  <si>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</si>
  <si>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</si>
  <si>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</si>
  <si>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</si>
  <si>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</si>
  <si>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</si>
  <si>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</si>
  <si>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</si>
  <si>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</si>
  <si>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</si>
  <si>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</si>
  <si>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</si>
  <si>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</si>
  <si>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</si>
  <si>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</si>
  <si>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</si>
  <si>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</si>
  <si>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</si>
  <si>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</si>
  <si>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</si>
  <si>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</si>
  <si>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</si>
  <si>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</si>
  <si>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</si>
  <si>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</si>
  <si>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</si>
  <si>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</si>
  <si>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</si>
  <si>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</si>
  <si>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</si>
  <si>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</si>
  <si>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</si>
  <si>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</si>
  <si>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</si>
  <si>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</si>
  <si>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</si>
  <si>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</si>
  <si>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</si>
  <si>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</si>
  <si>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</si>
  <si>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</si>
  <si>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</si>
  <si>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</si>
  <si>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</si>
  <si>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</si>
  <si>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</si>
  <si>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</si>
  <si>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</si>
  <si>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</si>
  <si>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</si>
  <si>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</si>
  <si>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</si>
  <si>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</si>
  <si>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</si>
  <si>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</si>
  <si>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</si>
  <si>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</si>
  <si>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</si>
  <si>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</si>
  <si>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</si>
  <si>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</si>
  <si>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</si>
  <si>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</si>
  <si>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</si>
  <si>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</si>
  <si>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</si>
  <si>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</si>
  <si>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</si>
  <si>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</si>
  <si>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</si>
  <si>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</si>
  <si>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</si>
  <si>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</si>
  <si>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</si>
  <si>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</si>
  <si>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</si>
  <si>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</si>
  <si>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</si>
  <si>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</si>
  <si>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</si>
  <si>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</si>
  <si>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</si>
  <si>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</si>
  <si>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</si>
  <si>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</si>
  <si>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</si>
  <si>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</si>
  <si>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</si>
  <si>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</si>
  <si>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</si>
  <si>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</si>
  <si>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</si>
  <si>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</si>
  <si>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</si>
  <si>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</si>
  <si>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</si>
  <si>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</si>
  <si>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</si>
  <si>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</si>
  <si>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</si>
  <si>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</si>
  <si>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</si>
  <si>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</si>
  <si>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</si>
  <si>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</si>
  <si>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</si>
  <si>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</si>
  <si>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</si>
  <si>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</si>
  <si>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</si>
  <si>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</si>
  <si>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</si>
  <si>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</si>
  <si>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</si>
  <si>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</si>
  <si>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</si>
  <si>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</si>
  <si>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</si>
  <si>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</si>
  <si>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</si>
  <si>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</si>
  <si>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</si>
  <si>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</si>
  <si>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</si>
  <si>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</si>
  <si>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</si>
  <si>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</si>
  <si>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</si>
  <si>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</si>
  <si>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</si>
  <si>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</si>
  <si>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</si>
  <si>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</si>
  <si>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</si>
  <si>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</si>
  <si>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</si>
  <si>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</si>
  <si>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</si>
  <si>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</si>
  <si>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</si>
  <si>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</si>
  <si>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</si>
  <si>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</si>
  <si>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</si>
  <si>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</si>
  <si>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</si>
  <si>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</si>
  <si>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</si>
  <si>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</si>
  <si>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</si>
  <si>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</si>
  <si>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</si>
  <si>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</si>
  <si>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</si>
  <si>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</si>
  <si>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</si>
  <si>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</si>
  <si>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</si>
  <si>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</si>
  <si>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</si>
  <si>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</si>
  <si>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</si>
  <si>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</si>
  <si>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</si>
  <si>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</si>
  <si>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</si>
  <si>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</si>
  <si>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</si>
  <si>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</si>
  <si>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</si>
  <si>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</si>
  <si>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</si>
  <si>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</si>
  <si>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</si>
  <si>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</si>
  <si>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</si>
  <si>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</si>
  <si>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</si>
  <si>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</si>
  <si>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</si>
  <si>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</si>
  <si>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</si>
  <si>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</si>
  <si>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</si>
  <si>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</si>
  <si>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</si>
  <si>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</si>
  <si>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</si>
  <si>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</si>
  <si>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</si>
  <si>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</si>
  <si>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</si>
  <si>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</si>
  <si>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</si>
  <si>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</si>
  <si>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</si>
  <si>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</si>
  <si>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</si>
  <si>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</si>
  <si>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</si>
  <si>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</si>
  <si>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</si>
  <si>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</si>
  <si>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</si>
  <si>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</si>
  <si>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</si>
  <si>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</si>
  <si>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</si>
  <si>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</si>
  <si>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</si>
  <si>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</si>
  <si>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</si>
  <si>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</si>
  <si>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</si>
  <si>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</si>
  <si>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</si>
  <si>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</si>
  <si>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</si>
  <si>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</si>
  <si>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</si>
  <si>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</si>
  <si>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</si>
  <si>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</si>
  <si>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</si>
  <si>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</si>
  <si>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</si>
  <si>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</si>
  <si>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</si>
  <si>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</si>
  <si>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</si>
  <si>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</si>
  <si>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</si>
  <si>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</si>
  <si>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</si>
  <si>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</si>
  <si>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</si>
  <si>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</si>
  <si>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</si>
  <si>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</si>
  <si>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</si>
  <si>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</si>
  <si>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</si>
  <si>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</si>
  <si>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</si>
  <si>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</si>
  <si>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</si>
  <si>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</si>
  <si>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</si>
  <si>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</si>
  <si>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</si>
  <si>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</si>
  <si>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</si>
  <si>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</si>
  <si>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</si>
  <si>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</si>
  <si>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</si>
  <si>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</si>
  <si>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</si>
  <si>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</si>
  <si>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</si>
  <si>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</si>
  <si>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</si>
  <si>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</si>
  <si>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</si>
  <si>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</si>
  <si>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</si>
  <si>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</si>
  <si>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</si>
  <si>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</si>
  <si>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</si>
  <si>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</si>
  <si>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</si>
  <si>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</si>
  <si>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</si>
  <si>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</si>
  <si>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</si>
  <si>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</si>
  <si>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</si>
  <si>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</si>
  <si>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</si>
  <si>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</si>
  <si>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</si>
  <si>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</si>
  <si>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</si>
  <si>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</si>
  <si>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</si>
  <si>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</si>
  <si>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</si>
  <si>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</si>
  <si>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</si>
  <si>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</si>
  <si>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</si>
  <si>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</si>
  <si>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</si>
  <si>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</si>
  <si>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</si>
  <si>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</si>
  <si>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</si>
  <si>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</si>
  <si>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</si>
  <si>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</si>
  <si>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</si>
  <si>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</si>
  <si>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</si>
  <si>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</si>
  <si>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</si>
  <si>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</si>
  <si>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</si>
  <si>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</si>
  <si>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</si>
  <si>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</si>
  <si>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</si>
  <si>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</si>
  <si>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</si>
  <si>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</si>
  <si>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</si>
  <si>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</si>
  <si>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</si>
  <si>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</si>
  <si>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</si>
  <si>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</si>
  <si>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</si>
  <si>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</si>
  <si>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</si>
  <si>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</si>
  <si>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</si>
  <si>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</si>
  <si>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</si>
  <si>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</si>
  <si>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</si>
  <si>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</si>
  <si>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</si>
  <si>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</si>
  <si>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</si>
  <si>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</si>
  <si>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</si>
  <si>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</si>
  <si>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</si>
  <si>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</si>
  <si>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</si>
  <si>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</si>
  <si>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</si>
  <si>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</si>
  <si>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</si>
  <si>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</si>
  <si>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</si>
  <si>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</si>
  <si>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</si>
  <si>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</si>
  <si>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</si>
  <si>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</si>
  <si>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</si>
  <si>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</si>
  <si>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</si>
  <si>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</si>
  <si>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</si>
  <si>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</si>
  <si>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</si>
  <si>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</si>
  <si>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</si>
  <si>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</si>
  <si>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</si>
  <si>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</si>
  <si>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</si>
  <si>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</si>
  <si>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</si>
  <si>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</si>
  <si>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</si>
  <si>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</si>
  <si>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</si>
  <si>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</si>
  <si>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</si>
  <si>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</si>
  <si>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</si>
  <si>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</si>
  <si>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</si>
  <si>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</si>
  <si>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</si>
  <si>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</si>
  <si>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</si>
  <si>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</si>
  <si>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</si>
  <si>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</si>
  <si>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</si>
  <si>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</si>
  <si>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</si>
  <si>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</si>
  <si>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</si>
  <si>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</si>
  <si>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</si>
  <si>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</si>
  <si>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</si>
  <si>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</si>
  <si>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</si>
  <si>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</si>
  <si>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</si>
  <si>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</si>
  <si>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</si>
  <si>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</si>
  <si>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</si>
  <si>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</si>
  <si>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</si>
  <si>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</si>
  <si>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</si>
  <si>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</si>
  <si>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</si>
  <si>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</si>
  <si>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</si>
  <si>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</si>
  <si>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</si>
  <si>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</si>
  <si>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</si>
  <si>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</si>
  <si>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</si>
  <si>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</si>
  <si>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</si>
  <si>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</si>
  <si>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</si>
  <si>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</si>
  <si>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</si>
  <si>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</si>
  <si>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</si>
  <si>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</si>
  <si>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</si>
  <si>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</si>
  <si>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</si>
  <si>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</si>
  <si>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</si>
  <si>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</si>
  <si>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</si>
  <si>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</si>
  <si>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</si>
  <si>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</si>
  <si>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</si>
  <si>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</si>
  <si>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</si>
  <si>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</si>
  <si>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</si>
  <si>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</si>
  <si>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</si>
  <si>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</si>
  <si>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</si>
  <si>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</si>
  <si>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</si>
  <si>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</si>
  <si>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</si>
  <si>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</si>
  <si>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</si>
  <si>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</si>
  <si>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</si>
  <si>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</si>
  <si>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</si>
  <si>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</si>
  <si>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</si>
  <si>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</si>
  <si>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</si>
  <si>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</si>
  <si>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</si>
  <si>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</si>
  <si>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</si>
  <si>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</si>
  <si>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</si>
  <si>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</si>
  <si>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</si>
  <si>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</si>
  <si>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</si>
  <si>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</si>
  <si>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</si>
  <si>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</si>
  <si>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</si>
  <si>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</si>
  <si>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</si>
  <si>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</si>
  <si>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</si>
  <si>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</si>
  <si>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</si>
  <si>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</si>
  <si>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</si>
  <si>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</si>
  <si>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</si>
  <si>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</si>
  <si>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</si>
  <si>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</si>
  <si>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</si>
  <si>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</si>
  <si>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</si>
  <si>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</si>
  <si>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</si>
  <si>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</si>
  <si>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</si>
  <si>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</si>
  <si>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</si>
  <si>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</si>
  <si>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</si>
  <si>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</si>
  <si>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</si>
  <si>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</si>
  <si>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</si>
  <si>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</si>
  <si>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</si>
  <si>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</si>
  <si>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</si>
  <si>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</si>
  <si>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</si>
  <si>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</si>
  <si>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</si>
  <si>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</si>
  <si>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</si>
  <si>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</si>
  <si>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</si>
  <si>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</si>
  <si>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</si>
  <si>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</si>
  <si>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</si>
  <si>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</si>
  <si>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</si>
  <si>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</si>
  <si>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</si>
  <si>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</si>
  <si>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</si>
  <si>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</si>
  <si>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</si>
  <si>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</si>
  <si>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</si>
  <si>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</si>
  <si>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</si>
  <si>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</si>
  <si>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</si>
  <si>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</si>
  <si>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</si>
  <si>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</si>
  <si>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</si>
  <si>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</si>
  <si>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</si>
  <si>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</si>
  <si>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</si>
  <si>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</si>
  <si>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</si>
  <si>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</si>
  <si>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</si>
  <si>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</si>
  <si>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</si>
  <si>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</si>
  <si>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</si>
  <si>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</si>
  <si>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</si>
  <si>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</si>
  <si>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</si>
  <si>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</si>
  <si>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</si>
  <si>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</si>
  <si>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</si>
  <si>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</si>
  <si>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</si>
  <si>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</si>
  <si>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</si>
  <si>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</si>
  <si>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</si>
  <si>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</si>
  <si>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</si>
  <si>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</si>
  <si>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</si>
  <si>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</si>
  <si>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</si>
  <si>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</si>
  <si>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</si>
  <si>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</si>
  <si>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</si>
  <si>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</si>
  <si>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</si>
  <si>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</si>
  <si>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</si>
  <si>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</si>
  <si>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</si>
  <si>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</si>
  <si>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</si>
  <si>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</si>
  <si>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</si>
  <si>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</si>
  <si>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</si>
  <si>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</si>
  <si>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</si>
  <si>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</si>
  <si>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</si>
  <si>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</si>
  <si>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</si>
  <si>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</si>
  <si>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</si>
  <si>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</si>
  <si>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</si>
  <si>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</si>
  <si>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</si>
  <si>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</si>
  <si>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</si>
  <si>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</si>
  <si>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</si>
  <si>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</si>
  <si>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</si>
  <si>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</si>
  <si>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</si>
  <si>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</si>
  <si>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</si>
  <si>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</si>
  <si>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</si>
  <si>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</si>
  <si>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</si>
  <si>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</si>
  <si>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</si>
  <si>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</si>
  <si>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</si>
  <si>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</si>
  <si>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</si>
  <si>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</si>
  <si>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</si>
  <si>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</si>
  <si>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</si>
  <si>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</si>
  <si>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</si>
  <si>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</si>
  <si>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</si>
  <si>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</si>
  <si>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</si>
  <si>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</si>
  <si>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</si>
  <si>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</si>
  <si>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</si>
  <si>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</si>
  <si>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</si>
  <si>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</si>
  <si>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</si>
  <si>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</si>
  <si>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</si>
  <si>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</si>
  <si>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</si>
  <si>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</si>
  <si>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</si>
  <si>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</si>
  <si>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</si>
  <si>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</si>
  <si>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</si>
  <si>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</si>
  <si>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</si>
  <si>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</si>
  <si>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</si>
  <si>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</si>
  <si>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</si>
  <si>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</si>
  <si>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</si>
  <si>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</si>
  <si>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</si>
  <si>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</si>
  <si>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</si>
  <si>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</si>
  <si>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</si>
  <si>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</si>
  <si>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</si>
  <si>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</si>
  <si>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</si>
  <si>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</si>
  <si>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</si>
  <si>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</si>
  <si>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</si>
  <si>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</si>
  <si>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</si>
  <si>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</si>
  <si>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</si>
  <si>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</si>
  <si>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</si>
  <si>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</si>
  <si>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</si>
  <si>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</si>
  <si>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</si>
  <si>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</si>
  <si>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</si>
  <si>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</si>
  <si>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</si>
  <si>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</si>
  <si>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</si>
  <si>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</si>
  <si>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</si>
  <si>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</si>
  <si>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</si>
  <si>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</si>
  <si>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</si>
  <si>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</si>
  <si>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</si>
  <si>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</si>
  <si>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</si>
  <si>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</si>
  <si>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</si>
  <si>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</si>
  <si>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</si>
  <si>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</si>
  <si>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</si>
  <si>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</si>
  <si>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</si>
  <si>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</si>
  <si>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</si>
  <si>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</si>
  <si>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</si>
  <si>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</si>
  <si>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</si>
  <si>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</si>
  <si>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</si>
  <si>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</si>
  <si>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</si>
  <si>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</si>
  <si>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</si>
  <si>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</si>
  <si>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</si>
  <si>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</si>
  <si>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</si>
  <si>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</si>
  <si>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</si>
  <si>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</si>
  <si>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</si>
  <si>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</si>
  <si>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</si>
  <si>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</si>
  <si>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</si>
  <si>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</si>
  <si>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</si>
  <si>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</si>
  <si>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</si>
  <si>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</si>
  <si>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</si>
  <si>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</si>
  <si>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</si>
  <si>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</si>
  <si>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</si>
  <si>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</si>
  <si>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</si>
  <si>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</si>
  <si>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</si>
  <si>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</si>
  <si>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</si>
  <si>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</si>
  <si>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</si>
  <si>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</si>
  <si>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</si>
  <si>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</si>
  <si>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</si>
  <si>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</si>
  <si>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</si>
  <si>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</si>
  <si>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</si>
  <si>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</si>
  <si>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</si>
  <si>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</si>
  <si>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</si>
  <si>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</si>
  <si>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</si>
  <si>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</si>
  <si>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</si>
  <si>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</si>
  <si>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</si>
  <si>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</si>
  <si>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</si>
  <si>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</si>
  <si>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</si>
  <si>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</si>
  <si>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</si>
  <si>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</si>
  <si>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</si>
  <si>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</si>
  <si>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</si>
  <si>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</si>
  <si>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</si>
  <si>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</si>
  <si>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</si>
  <si>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</si>
  <si>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</si>
  <si>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</si>
  <si>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</si>
  <si>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</si>
  <si>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</si>
  <si>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</si>
  <si>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</si>
  <si>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</si>
  <si>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</si>
  <si>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</si>
  <si>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</si>
  <si>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</si>
  <si>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</si>
  <si>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</si>
  <si>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</si>
  <si>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</si>
  <si>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</si>
  <si>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</si>
  <si>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</si>
  <si>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</si>
  <si>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</si>
  <si>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</si>
  <si>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</si>
  <si>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</si>
  <si>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</si>
  <si>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</si>
  <si>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</si>
  <si>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</si>
  <si>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</si>
  <si>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</si>
  <si>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</si>
  <si>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</si>
  <si>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</si>
  <si>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</si>
  <si>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</si>
  <si>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</si>
  <si>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</si>
  <si>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</si>
  <si>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</si>
  <si>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</si>
  <si>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</si>
  <si>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</si>
  <si>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</si>
  <si>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</si>
  <si>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</si>
  <si>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</si>
  <si>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</si>
  <si>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</si>
  <si>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</si>
  <si>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</si>
  <si>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</si>
  <si>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</si>
  <si>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</si>
  <si>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</si>
  <si>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</si>
  <si>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</si>
  <si>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</si>
  <si>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</si>
  <si>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</si>
  <si>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</si>
  <si>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</si>
  <si>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</si>
  <si>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</si>
  <si>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</si>
  <si>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</si>
  <si>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</si>
  <si>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</si>
  <si>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</si>
  <si>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</si>
  <si>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</si>
  <si>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</si>
  <si>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</si>
  <si>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</si>
  <si>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</si>
  <si>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</si>
  <si>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</si>
  <si>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</si>
  <si>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</si>
  <si>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</si>
  <si>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</si>
  <si>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</si>
  <si>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</si>
  <si>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</si>
  <si>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</si>
  <si>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</si>
  <si>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</si>
  <si>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</si>
  <si>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</si>
  <si>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</si>
  <si>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</si>
  <si>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</si>
  <si>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</si>
  <si>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</si>
  <si>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</si>
  <si>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</si>
  <si>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</si>
  <si>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</si>
  <si>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</si>
  <si>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</si>
  <si>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</si>
  <si>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</si>
  <si>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</si>
  <si>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</si>
  <si>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</si>
  <si>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</si>
  <si>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</si>
  <si>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</si>
  <si>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</si>
  <si>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</si>
  <si>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</si>
  <si>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</si>
  <si>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</si>
  <si>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</si>
  <si>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</si>
  <si>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</si>
  <si>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</si>
  <si>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</si>
  <si>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</si>
  <si>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</si>
  <si>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</si>
  <si>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</si>
  <si>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</si>
  <si>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</si>
  <si>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</si>
  <si>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</si>
  <si>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</si>
  <si>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</si>
  <si>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</si>
  <si>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</si>
  <si>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</si>
  <si>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</si>
  <si>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</si>
  <si>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</si>
  <si>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</si>
  <si>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</si>
  <si>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</si>
  <si>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</si>
  <si>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</si>
  <si>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</si>
  <si>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</si>
  <si>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</si>
  <si>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</si>
  <si>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</si>
  <si>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</si>
  <si>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</si>
  <si>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</si>
  <si>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</si>
  <si>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</si>
  <si>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</si>
  <si>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</si>
  <si>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</si>
  <si>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</si>
  <si>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</si>
  <si>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</si>
  <si>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</si>
  <si>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</si>
  <si>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</si>
  <si>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</si>
  <si>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</si>
  <si>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</si>
  <si>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</si>
  <si>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</si>
  <si>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</si>
  <si>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</si>
  <si>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</si>
  <si>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</si>
  <si>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</si>
  <si>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</si>
  <si>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</si>
  <si>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</si>
  <si>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</si>
  <si>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</si>
  <si>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</si>
  <si>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</si>
  <si>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</si>
  <si>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</si>
  <si>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</si>
  <si>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</si>
  <si>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</si>
  <si>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</si>
  <si>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</si>
  <si>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</si>
  <si>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</si>
  <si>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</si>
  <si>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</si>
  <si>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</si>
  <si>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</si>
  <si>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</si>
  <si>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</si>
  <si>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</si>
  <si>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</si>
  <si>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</si>
  <si>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</si>
  <si>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</si>
  <si>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</si>
  <si>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</si>
  <si>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</si>
  <si>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</si>
  <si>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</si>
  <si>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</si>
  <si>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</si>
  <si>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</si>
  <si>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</si>
  <si>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</si>
  <si>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</si>
  <si>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</si>
  <si>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</si>
  <si>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</si>
  <si>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</si>
  <si>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</si>
  <si>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</si>
  <si>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</si>
  <si>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</si>
  <si>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</si>
  <si>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</si>
  <si>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</si>
  <si>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</si>
  <si>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</si>
  <si>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</si>
  <si>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</si>
  <si>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</si>
  <si>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</si>
  <si>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</si>
  <si>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</si>
  <si>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</si>
  <si>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</si>
  <si>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</si>
  <si>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</si>
  <si>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</si>
  <si>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</si>
  <si>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</si>
  <si>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</si>
  <si>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</si>
  <si>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</si>
  <si>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</si>
  <si>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</si>
  <si>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</si>
  <si>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</si>
  <si>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</si>
  <si>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</si>
  <si>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</si>
  <si>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</si>
  <si>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</si>
  <si>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</si>
  <si>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</si>
  <si>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</si>
  <si>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</si>
  <si>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</si>
  <si>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</si>
  <si>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</si>
  <si>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</si>
  <si>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</si>
  <si>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</si>
  <si>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</si>
  <si>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</si>
  <si>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</si>
  <si>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</si>
  <si>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</si>
  <si>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</si>
  <si>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</si>
  <si>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</si>
  <si>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</si>
  <si>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</si>
  <si>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</si>
  <si>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</si>
  <si>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</si>
  <si>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</si>
  <si>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</si>
  <si>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</si>
  <si>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</si>
  <si>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</si>
  <si>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</si>
  <si>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</si>
  <si>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</si>
  <si>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</si>
  <si>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</si>
  <si>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</si>
  <si>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</si>
  <si>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</si>
  <si>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</si>
  <si>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</si>
  <si>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</si>
  <si>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</si>
  <si>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</si>
  <si>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</si>
  <si>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</si>
  <si>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</si>
  <si>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</si>
  <si>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</si>
  <si>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</si>
  <si>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</si>
  <si>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</si>
  <si>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</si>
  <si>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</si>
  <si>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</si>
  <si>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</si>
  <si>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</si>
  <si>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</si>
  <si>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</si>
  <si>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</si>
  <si>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</si>
  <si>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</si>
  <si>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</si>
  <si>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</si>
  <si>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</si>
  <si>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</si>
  <si>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</si>
  <si>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</si>
  <si>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</si>
  <si>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</si>
  <si>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</si>
  <si>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</si>
  <si>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</si>
  <si>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</si>
  <si>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</si>
  <si>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</si>
  <si>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</si>
  <si>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</si>
  <si>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</si>
  <si>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</si>
  <si>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</si>
  <si>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</si>
  <si>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</si>
  <si>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</si>
  <si>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</si>
  <si>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</si>
  <si>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</si>
  <si>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</si>
  <si>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</si>
  <si>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</si>
  <si>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</si>
  <si>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</si>
  <si>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</si>
  <si>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</si>
  <si>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</si>
  <si>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</si>
  <si>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</si>
  <si>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</si>
  <si>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</si>
  <si>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</si>
  <si>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</si>
  <si>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</si>
  <si>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</si>
  <si>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</si>
  <si>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</si>
  <si>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</si>
  <si>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</si>
  <si>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</si>
  <si>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</si>
  <si>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</si>
  <si>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</si>
  <si>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</si>
  <si>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</si>
  <si>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</si>
  <si>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</si>
  <si>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</si>
  <si>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</si>
  <si>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</si>
  <si>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</si>
  <si>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</si>
  <si>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</si>
  <si>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</si>
  <si>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</si>
  <si>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</si>
  <si>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</si>
  <si>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</si>
  <si>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</si>
  <si>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</si>
  <si>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</si>
  <si>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</si>
  <si>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</si>
  <si>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</si>
  <si>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</si>
  <si>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</si>
  <si>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</si>
  <si>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</si>
  <si>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</si>
  <si>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</si>
  <si>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</si>
  <si>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</si>
  <si>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</si>
  <si>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</si>
  <si>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</si>
  <si>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</si>
  <si>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</si>
  <si>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</si>
  <si>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</si>
  <si>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</si>
  <si>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</si>
  <si>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</si>
  <si>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</si>
  <si>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</si>
  <si>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</si>
  <si>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</si>
  <si>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</si>
  <si>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</si>
  <si>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</si>
  <si>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</si>
  <si>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</si>
  <si>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</si>
  <si>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</si>
  <si>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</si>
  <si>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</si>
  <si>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</si>
  <si>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</si>
  <si>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</si>
  <si>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</si>
  <si>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</si>
  <si>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</si>
  <si>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</si>
  <si>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</si>
  <si>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</si>
  <si>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</si>
  <si>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</si>
  <si>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</si>
  <si>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</si>
  <si>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</si>
  <si>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</si>
  <si>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</si>
  <si>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</si>
  <si>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</si>
  <si>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</si>
  <si>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</si>
  <si>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</si>
  <si>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</si>
  <si>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</si>
  <si>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</si>
  <si>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</si>
  <si>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</si>
  <si>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</si>
  <si>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</si>
  <si>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</si>
  <si>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</si>
  <si>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</si>
  <si>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</si>
  <si>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</si>
  <si>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</si>
  <si>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</si>
  <si>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</si>
  <si>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</si>
  <si>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</si>
  <si>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</si>
  <si>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</si>
  <si>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</si>
  <si>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</si>
  <si>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</si>
  <si>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</si>
  <si>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</si>
  <si>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</si>
  <si>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</si>
  <si>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</si>
  <si>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</si>
  <si>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</si>
  <si>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</si>
  <si>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</si>
  <si>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</si>
  <si>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</si>
  <si>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</si>
  <si>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</si>
  <si>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</si>
  <si>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</si>
  <si>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</si>
  <si>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</si>
  <si>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</si>
  <si>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</si>
  <si>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</si>
  <si>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</si>
  <si>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</si>
  <si>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</si>
  <si>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</si>
  <si>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</si>
  <si>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</si>
  <si>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</si>
  <si>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</si>
  <si>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</si>
  <si>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</si>
  <si>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</si>
  <si>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</si>
  <si>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</si>
  <si>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</si>
  <si>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</si>
  <si>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</si>
  <si>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</si>
  <si>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</si>
  <si>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</si>
  <si>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</si>
  <si>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</si>
  <si>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</si>
  <si>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</si>
  <si>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</si>
  <si>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</si>
  <si>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</si>
  <si>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</si>
  <si>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</si>
  <si>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</si>
  <si>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</si>
  <si>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</si>
  <si>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</si>
  <si>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</si>
  <si>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</si>
  <si>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</si>
  <si>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</si>
  <si>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</si>
  <si>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</si>
  <si>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</si>
  <si>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</si>
  <si>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</si>
  <si>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</si>
  <si>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</si>
  <si>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</si>
  <si>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</si>
  <si>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</si>
  <si>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</si>
  <si>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</si>
  <si>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</si>
  <si>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</si>
  <si>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</si>
  <si>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</si>
  <si>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</si>
  <si>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</si>
  <si>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</si>
  <si>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</si>
  <si>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</si>
  <si>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</si>
  <si>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</si>
  <si>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</si>
  <si>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</si>
  <si>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</si>
  <si>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</si>
  <si>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</si>
  <si>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</si>
  <si>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</si>
  <si>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</si>
  <si>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</si>
  <si>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</si>
  <si>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</si>
  <si>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</si>
  <si>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</si>
  <si>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</si>
  <si>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</si>
  <si>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</si>
  <si>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</si>
  <si>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</si>
  <si>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</si>
  <si>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</si>
  <si>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</si>
  <si>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</si>
  <si>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</si>
  <si>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</si>
  <si>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</si>
  <si>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</si>
  <si>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</si>
  <si>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</si>
  <si>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</si>
  <si>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</si>
  <si>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</si>
  <si>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</si>
  <si>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</si>
  <si>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</si>
  <si>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</si>
  <si>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</si>
  <si>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</si>
  <si>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</si>
  <si>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</si>
  <si>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</si>
  <si>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</si>
  <si>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</si>
  <si>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</si>
  <si>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</si>
  <si>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</si>
  <si>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</si>
  <si>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</si>
  <si>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</si>
  <si>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</si>
  <si>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</si>
  <si>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</si>
  <si>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</si>
  <si>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</si>
  <si>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</si>
  <si>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</si>
  <si>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</si>
  <si>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</si>
  <si>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</si>
  <si>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</si>
  <si>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</si>
  <si>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</si>
  <si>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</si>
  <si>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</si>
  <si>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</si>
  <si>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</si>
  <si>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</si>
  <si>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</si>
  <si>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</si>
  <si>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</si>
  <si>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</si>
  <si>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</si>
  <si>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</si>
  <si>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</si>
  <si>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</si>
  <si>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</si>
  <si>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</si>
  <si>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</si>
  <si>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</si>
  <si>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</si>
  <si>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</si>
  <si>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</si>
  <si>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</si>
  <si>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</si>
  <si>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</si>
  <si>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</si>
  <si>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</si>
  <si>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</si>
  <si>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</si>
  <si>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</si>
  <si>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</si>
  <si>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</si>
  <si>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</si>
  <si>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</si>
  <si>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</si>
  <si>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</si>
  <si>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</si>
  <si>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</si>
  <si>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</si>
  <si>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</si>
  <si>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</si>
  <si>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</si>
  <si>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</si>
  <si>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</si>
  <si>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</si>
  <si>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</si>
  <si>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</si>
  <si>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</si>
  <si>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</si>
  <si>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</si>
  <si>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</si>
  <si>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</si>
  <si>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</si>
  <si>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</si>
  <si>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</si>
  <si>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</si>
  <si>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</si>
  <si>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</si>
  <si>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</si>
  <si>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</si>
  <si>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</si>
  <si>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</si>
  <si>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</si>
  <si>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</si>
  <si>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</si>
  <si>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</si>
  <si>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</si>
  <si>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</si>
  <si>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</si>
  <si>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</si>
  <si>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</si>
  <si>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</si>
  <si>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</si>
  <si>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</si>
  <si>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</si>
  <si>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</si>
  <si>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</si>
  <si>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</si>
  <si>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</si>
  <si>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</si>
  <si>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</si>
  <si>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</si>
  <si>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</si>
  <si>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</si>
  <si>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</si>
  <si>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</si>
  <si>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</si>
  <si>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</si>
  <si>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</si>
  <si>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</si>
  <si>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</si>
  <si>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</si>
  <si>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</si>
  <si>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</si>
  <si>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</si>
  <si>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</si>
  <si>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</si>
  <si>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</si>
  <si>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</si>
  <si>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</si>
  <si>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</si>
  <si>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</si>
  <si>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</si>
  <si>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</si>
  <si>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</si>
  <si>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</si>
  <si>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</si>
  <si>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</si>
  <si>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</si>
  <si>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</si>
  <si>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</si>
  <si>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</si>
  <si>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</si>
  <si>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</si>
  <si>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</si>
  <si>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</si>
  <si>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</si>
  <si>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</si>
  <si>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</si>
  <si>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</si>
  <si>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</si>
  <si>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</si>
  <si>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</si>
  <si>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</si>
  <si>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</si>
  <si>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</si>
  <si>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</si>
  <si>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</si>
  <si>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</si>
  <si>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</si>
  <si>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</si>
  <si>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</si>
  <si>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</si>
  <si>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</si>
  <si>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</si>
  <si>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</si>
  <si>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</si>
  <si>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</si>
  <si>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</si>
  <si>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</si>
  <si>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</si>
  <si>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</si>
  <si>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</si>
  <si>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</si>
  <si>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</si>
  <si>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</si>
  <si>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</si>
  <si>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</si>
  <si>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</si>
  <si>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</si>
  <si>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</si>
  <si>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</si>
  <si>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</si>
  <si>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</si>
  <si>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</si>
  <si>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</si>
  <si>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</si>
  <si>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</si>
  <si>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</si>
  <si>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</si>
  <si>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</si>
  <si>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</si>
  <si>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</si>
  <si>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</si>
  <si>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</si>
  <si>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</si>
  <si>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</si>
  <si>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</si>
  <si>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</si>
  <si>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</si>
  <si>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</si>
  <si>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</si>
  <si>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</si>
  <si>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</si>
  <si>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</si>
  <si>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</si>
  <si>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</si>
  <si>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</si>
  <si>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</si>
  <si>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</si>
  <si>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</si>
  <si>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</si>
  <si>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</si>
  <si>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</si>
  <si>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</si>
  <si>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</si>
  <si>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</si>
  <si>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</si>
  <si>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</si>
  <si>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</si>
  <si>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</si>
  <si>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</si>
  <si>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</si>
  <si>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</si>
  <si>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</si>
  <si>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</si>
  <si>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</si>
  <si>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</si>
  <si>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</si>
  <si>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</si>
  <si>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</si>
  <si>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</si>
  <si>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</si>
  <si>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</si>
  <si>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</si>
  <si>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</si>
  <si>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</si>
  <si>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</si>
  <si>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</si>
  <si>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</si>
  <si>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</si>
  <si>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</si>
  <si>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</si>
  <si>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</si>
  <si>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</si>
  <si>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</si>
  <si>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</si>
  <si>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</si>
  <si>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</si>
  <si>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</si>
  <si>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</si>
  <si>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</si>
  <si>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</si>
  <si>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</si>
  <si>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</si>
  <si>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</si>
  <si>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</si>
  <si>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</si>
  <si>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</si>
  <si>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</si>
  <si>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</si>
  <si>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</si>
  <si>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</si>
  <si>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</si>
  <si>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</si>
  <si>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</si>
  <si>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</si>
  <si>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</si>
  <si>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</si>
  <si>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</si>
  <si>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</si>
  <si>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</si>
  <si>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</si>
  <si>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</si>
  <si>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</si>
  <si>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</si>
  <si>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</si>
  <si>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</si>
  <si>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</si>
  <si>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</si>
  <si>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</si>
  <si>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</si>
  <si>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</si>
  <si>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</si>
  <si>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</si>
  <si>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</si>
  <si>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</si>
  <si>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</si>
  <si>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</si>
  <si>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</si>
  <si>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</si>
  <si>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</si>
  <si>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</si>
  <si>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</si>
  <si>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</si>
  <si>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</si>
  <si>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</si>
  <si>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</si>
  <si>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</si>
  <si>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</si>
  <si>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</si>
  <si>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</si>
  <si>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</si>
  <si>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</si>
  <si>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</si>
  <si>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</si>
  <si>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</si>
  <si>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</si>
  <si>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</si>
  <si>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</si>
  <si>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</si>
  <si>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</si>
  <si>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</si>
  <si>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</si>
  <si>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</si>
  <si>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</si>
  <si>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</si>
  <si>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</si>
  <si>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</si>
  <si>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</si>
  <si>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</si>
  <si>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</si>
  <si>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</si>
  <si>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</si>
  <si>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</si>
  <si>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</si>
  <si>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</si>
  <si>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</si>
  <si>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</si>
  <si>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</si>
  <si>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</si>
  <si>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</si>
  <si>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</si>
  <si>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</si>
  <si>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</si>
  <si>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</si>
  <si>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</si>
  <si>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</si>
  <si>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</si>
  <si>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</si>
  <si>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</si>
  <si>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</si>
  <si>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</si>
  <si>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</si>
  <si>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</si>
  <si>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</si>
  <si>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</si>
  <si>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</si>
  <si>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</si>
  <si>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</si>
  <si>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</si>
  <si>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</si>
  <si>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</si>
  <si>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</si>
  <si>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</si>
  <si>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</si>
  <si>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</si>
  <si>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</si>
  <si>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</si>
  <si>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</si>
  <si>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</si>
  <si>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</si>
  <si>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</si>
  <si>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</si>
  <si>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</si>
  <si>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</si>
  <si>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</si>
  <si>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</si>
  <si>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</si>
  <si>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</si>
  <si>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</si>
  <si>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</si>
  <si>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</si>
  <si>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</si>
  <si>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</si>
  <si>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</si>
  <si>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</si>
  <si>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</si>
  <si>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</si>
  <si>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</si>
  <si>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</si>
  <si>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</si>
  <si>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</si>
  <si>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</si>
  <si>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</si>
  <si>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</si>
  <si>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</si>
  <si>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</si>
  <si>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</si>
  <si>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</si>
  <si>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</si>
  <si>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</si>
  <si>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</si>
  <si>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</si>
  <si>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</si>
  <si>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</si>
  <si>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</si>
  <si>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</si>
  <si>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</si>
  <si>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</si>
  <si>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</si>
  <si>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</si>
  <si>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</si>
  <si>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</si>
  <si>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</si>
  <si>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</si>
  <si>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</si>
  <si>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</si>
  <si>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</si>
  <si>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</si>
  <si>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</si>
  <si>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</si>
  <si>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</si>
  <si>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</si>
  <si>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</si>
  <si>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</si>
  <si>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</si>
  <si>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</si>
  <si>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</si>
  <si>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</si>
  <si>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</si>
  <si>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</si>
  <si>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</si>
  <si>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</si>
  <si>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</si>
  <si>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</si>
  <si>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</si>
  <si>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</si>
  <si>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</si>
  <si>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</si>
  <si>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</si>
  <si>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</si>
  <si>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</si>
  <si>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</si>
  <si>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</si>
  <si>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</si>
  <si>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</si>
  <si>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</si>
  <si>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</si>
  <si>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</si>
  <si>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</si>
  <si>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</si>
  <si>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</si>
  <si>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</si>
  <si>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</si>
  <si>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</si>
  <si>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</si>
  <si>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</si>
  <si>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</si>
  <si>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</si>
  <si>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</si>
  <si>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</si>
  <si>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</si>
  <si>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</si>
  <si>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</si>
  <si>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</si>
  <si>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</si>
  <si>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</si>
  <si>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</si>
  <si>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</si>
  <si>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</si>
  <si>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</si>
  <si>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</si>
  <si>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</si>
  <si>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</si>
  <si>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</si>
  <si>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</si>
  <si>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</si>
  <si>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</si>
  <si>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</si>
  <si>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</si>
  <si>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</si>
  <si>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</si>
  <si>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</si>
  <si>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</si>
  <si>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</si>
  <si>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</si>
  <si>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</si>
  <si>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</si>
  <si>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</si>
  <si>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</si>
  <si>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</si>
  <si>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</si>
  <si>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</si>
  <si>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</si>
  <si>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</si>
  <si>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</si>
  <si>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</si>
  <si>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</si>
  <si>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</si>
  <si>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</si>
  <si>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</si>
  <si>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</si>
  <si>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</si>
  <si>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</si>
  <si>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</si>
  <si>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</si>
  <si>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</si>
  <si>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</si>
  <si>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</si>
  <si>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</si>
  <si>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</si>
  <si>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</si>
  <si>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</si>
  <si>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</si>
  <si>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</si>
  <si>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</si>
  <si>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</si>
  <si>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</si>
  <si>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</si>
  <si>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</si>
  <si>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</si>
  <si>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</si>
  <si>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</si>
  <si>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</si>
  <si>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</si>
  <si>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</si>
  <si>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</si>
  <si>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</si>
  <si>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</si>
  <si>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</si>
  <si>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</si>
  <si>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</si>
  <si>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</si>
  <si>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</si>
  <si>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</si>
  <si>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</si>
  <si>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</si>
  <si>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</si>
  <si>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</si>
  <si>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</si>
  <si>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</si>
  <si>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</si>
  <si>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</si>
  <si>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</si>
  <si>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</si>
  <si>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</si>
  <si>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</si>
  <si>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</si>
  <si>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</si>
  <si>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</si>
  <si>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</si>
  <si>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</si>
  <si>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</si>
  <si>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</si>
  <si>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</si>
  <si>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</si>
  <si>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</si>
  <si>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</si>
  <si>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</si>
  <si>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</si>
  <si>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</si>
  <si>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</si>
  <si>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</si>
  <si>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</si>
  <si>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</si>
  <si>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</si>
  <si>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</si>
  <si>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</si>
  <si>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</si>
  <si>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</si>
  <si>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</si>
  <si>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</si>
  <si>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</si>
  <si>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</si>
  <si>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</si>
  <si>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</si>
  <si>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</si>
  <si>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</si>
  <si>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</si>
  <si>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</si>
  <si>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</si>
  <si>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</si>
  <si>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</si>
  <si>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</si>
  <si>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</si>
  <si>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</si>
  <si>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</si>
  <si>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</si>
  <si>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</si>
  <si>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</si>
  <si>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</si>
  <si>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</si>
  <si>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</si>
  <si>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</si>
  <si>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</si>
  <si>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</si>
  <si>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</si>
  <si>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</si>
  <si>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</si>
  <si>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</si>
  <si>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</si>
  <si>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</si>
  <si>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</si>
  <si>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</si>
  <si>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</si>
  <si>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</si>
  <si>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</si>
  <si>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</si>
  <si>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</si>
  <si>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</si>
  <si>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</si>
  <si>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</si>
  <si>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</si>
  <si>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</si>
  <si>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</si>
  <si>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</si>
  <si>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</si>
  <si>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</si>
  <si>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</si>
  <si>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</si>
  <si>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</si>
  <si>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</si>
  <si>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</si>
  <si>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</si>
  <si>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</si>
  <si>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</si>
  <si>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</si>
  <si>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</si>
  <si>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</si>
  <si>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</si>
  <si>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</si>
  <si>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</si>
  <si>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</si>
  <si>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</si>
  <si>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</si>
  <si>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</si>
  <si>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</si>
  <si>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</si>
  <si>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</si>
  <si>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</si>
  <si>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</si>
  <si>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</si>
  <si>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</si>
  <si>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</si>
  <si>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</si>
  <si>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</si>
  <si>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</si>
  <si>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</si>
  <si>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</si>
  <si>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</si>
  <si>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</si>
  <si>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</si>
  <si>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</si>
  <si>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</si>
  <si>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</si>
  <si>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</si>
  <si>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</si>
  <si>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</si>
  <si>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</si>
  <si>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</si>
  <si>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</si>
  <si>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</si>
  <si>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</si>
  <si>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</si>
  <si>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</si>
  <si>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</si>
  <si>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</si>
  <si>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</si>
  <si>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</si>
  <si>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</si>
  <si>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</si>
  <si>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</si>
  <si>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</si>
  <si>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</si>
  <si>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</si>
  <si>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</si>
  <si>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</si>
  <si>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</si>
  <si>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</si>
  <si>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</si>
  <si>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</si>
  <si>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</si>
  <si>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</si>
  <si>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</si>
  <si>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</si>
  <si>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</si>
  <si>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</si>
  <si>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</si>
  <si>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</si>
  <si>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</si>
  <si>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</si>
  <si>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</si>
  <si>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</si>
  <si>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</si>
  <si>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</si>
  <si>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</si>
  <si>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</si>
  <si>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</si>
  <si>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</si>
  <si>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</si>
  <si>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</si>
  <si>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</si>
  <si>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</si>
  <si>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</si>
  <si>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</si>
  <si>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</si>
  <si>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</si>
  <si>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</si>
  <si>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</si>
  <si>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</si>
  <si>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</si>
  <si>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</si>
  <si>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</si>
  <si>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</si>
  <si>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</si>
  <si>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</si>
  <si>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</si>
  <si>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</si>
  <si>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</si>
  <si>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</si>
  <si>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</si>
  <si>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</si>
  <si>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</si>
  <si>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</si>
  <si>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</si>
  <si>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</si>
  <si>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</si>
  <si>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</si>
  <si>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</si>
  <si>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</si>
  <si>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</si>
  <si>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</si>
  <si>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</si>
  <si>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</si>
  <si>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</si>
  <si>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</si>
  <si>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</si>
  <si>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</si>
  <si>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</si>
  <si>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</si>
  <si>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</si>
  <si>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</si>
  <si>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</si>
  <si>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</si>
  <si>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</si>
  <si>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</si>
  <si>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</si>
  <si>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</si>
  <si>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</si>
  <si>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</si>
  <si>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</si>
  <si>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</si>
  <si>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</si>
  <si>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</si>
  <si>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</si>
  <si>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</si>
  <si>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</si>
  <si>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</si>
  <si>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</si>
  <si>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</si>
  <si>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</si>
  <si>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</si>
  <si>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</si>
  <si>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</si>
  <si>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</si>
  <si>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</si>
  <si>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</si>
  <si>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</si>
  <si>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</si>
  <si>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</si>
  <si>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</si>
  <si>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</si>
  <si>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</si>
  <si>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</si>
  <si>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</si>
  <si>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</si>
  <si>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</si>
  <si>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</si>
  <si>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</si>
  <si>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</si>
  <si>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</si>
  <si>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</si>
  <si>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</si>
  <si>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</si>
  <si>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</si>
  <si>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</si>
  <si>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</si>
  <si>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</si>
  <si>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</si>
  <si>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</si>
  <si>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</si>
  <si>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</si>
  <si>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</si>
  <si>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</si>
  <si>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</si>
  <si>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</si>
  <si>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</si>
  <si>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</si>
  <si>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</si>
  <si>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</si>
  <si>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</si>
  <si>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</si>
  <si>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</si>
  <si>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</si>
  <si>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</si>
  <si>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</si>
  <si>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</si>
  <si>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</si>
  <si>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</si>
  <si>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</si>
  <si>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</si>
  <si>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</si>
  <si>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</si>
  <si>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</si>
  <si>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</si>
  <si>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</si>
  <si>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</si>
  <si>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</si>
  <si>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</si>
  <si>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</si>
  <si>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</si>
  <si>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</si>
  <si>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</si>
  <si>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</si>
  <si>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</si>
  <si>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</si>
  <si>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</si>
  <si>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</si>
  <si>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</si>
  <si>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</si>
  <si>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</si>
  <si>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</si>
  <si>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</si>
  <si>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</si>
  <si>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</si>
  <si>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</si>
  <si>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</si>
  <si>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</si>
  <si>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</si>
  <si>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</si>
  <si>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</si>
  <si>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</si>
  <si>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</si>
  <si>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</si>
  <si>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</si>
  <si>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</si>
  <si>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</si>
  <si>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</si>
  <si>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</si>
  <si>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</si>
  <si>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</si>
  <si>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</si>
  <si>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</si>
  <si>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</si>
  <si>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</si>
  <si>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</si>
  <si>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</si>
  <si>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</si>
  <si>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</si>
  <si>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</si>
  <si>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</si>
  <si>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</si>
  <si>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</si>
  <si>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</si>
  <si>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</si>
  <si>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</si>
  <si>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</si>
  <si>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</si>
  <si>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</si>
  <si>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</si>
  <si>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</si>
  <si>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</si>
  <si>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</si>
  <si>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</si>
  <si>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</si>
  <si>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</si>
  <si>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</si>
  <si>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</si>
  <si>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</si>
  <si>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</si>
  <si>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</si>
  <si>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</si>
  <si>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</si>
  <si>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</si>
  <si>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</si>
  <si>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</si>
  <si>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</si>
  <si>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</si>
  <si>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</si>
  <si>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</si>
  <si>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</si>
  <si>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</si>
  <si>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</si>
  <si>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</si>
  <si>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</si>
  <si>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</si>
  <si>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</si>
  <si>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</si>
  <si>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</si>
  <si>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</si>
  <si>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</si>
  <si>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</si>
  <si>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</si>
  <si>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</si>
  <si>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</si>
  <si>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</si>
  <si>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</si>
  <si>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</si>
  <si>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</si>
  <si>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</si>
  <si>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</si>
  <si>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</si>
  <si>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</si>
  <si>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</si>
  <si>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</si>
  <si>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</si>
  <si>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</si>
  <si>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</si>
  <si>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</si>
  <si>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</si>
  <si>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</si>
  <si>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</si>
  <si>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</si>
  <si>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</si>
  <si>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</si>
  <si>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</si>
  <si>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</si>
  <si>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</si>
  <si>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</si>
  <si>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</si>
  <si>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</si>
  <si>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</si>
  <si>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</si>
  <si>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</si>
  <si>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</si>
  <si>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</si>
  <si>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</si>
  <si>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</si>
  <si>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</si>
  <si>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</si>
  <si>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</si>
  <si>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</si>
  <si>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</si>
  <si>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</si>
  <si>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</si>
  <si>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</si>
  <si>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</si>
  <si>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</si>
  <si>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</si>
  <si>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</si>
  <si>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</si>
  <si>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</si>
  <si>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</si>
  <si>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</si>
  <si>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</si>
  <si>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</si>
  <si>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</si>
  <si>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</si>
  <si>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</si>
  <si>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</si>
  <si>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</si>
  <si>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</si>
  <si>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</si>
  <si>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</si>
  <si>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</si>
  <si>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</si>
  <si>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</si>
  <si>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</si>
  <si>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</si>
  <si>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</si>
  <si>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</si>
  <si>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</si>
  <si>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</si>
  <si>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</si>
  <si>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</si>
  <si>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</si>
  <si>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</si>
  <si>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</si>
  <si>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</si>
  <si>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</si>
  <si>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</si>
  <si>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</si>
  <si>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</si>
  <si>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</si>
  <si>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</si>
  <si>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</si>
  <si>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</si>
  <si>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</si>
  <si>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</si>
  <si>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</si>
  <si>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</si>
  <si>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</si>
  <si>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</si>
  <si>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</si>
  <si>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</si>
  <si>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</si>
  <si>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</si>
  <si>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</si>
  <si>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</si>
  <si>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</si>
  <si>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</si>
  <si>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</si>
  <si>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</si>
  <si>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</si>
  <si>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</si>
  <si>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</si>
  <si>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</si>
  <si>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</si>
  <si>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</si>
  <si>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</si>
  <si>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</si>
  <si>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</si>
  <si>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</si>
  <si>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</si>
  <si>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</si>
  <si>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</si>
  <si>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</si>
  <si>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</si>
  <si>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</si>
  <si>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</si>
  <si>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</si>
  <si>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</si>
  <si>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</si>
  <si>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</si>
  <si>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</si>
  <si>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</si>
  <si>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</si>
  <si>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</si>
  <si>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</si>
  <si>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</si>
  <si>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</si>
  <si>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</si>
  <si>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</si>
  <si>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</si>
  <si>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</si>
  <si>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</si>
  <si>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</si>
  <si>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</si>
  <si>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</si>
  <si>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</si>
  <si>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</si>
  <si>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</si>
  <si>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</si>
  <si>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</si>
  <si>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</si>
  <si>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</si>
  <si>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</si>
  <si>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</si>
  <si>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</si>
  <si>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</si>
  <si>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</si>
  <si>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</si>
  <si>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</si>
  <si>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</si>
  <si>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</si>
  <si>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</si>
  <si>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</si>
  <si>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</si>
  <si>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</si>
  <si>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</si>
  <si>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</si>
  <si>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</si>
  <si>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</si>
  <si>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</si>
  <si>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</si>
  <si>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</si>
  <si>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</si>
  <si>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</si>
  <si>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</si>
  <si>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</si>
  <si>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</si>
  <si>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</si>
  <si>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</si>
  <si>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</si>
  <si>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</si>
  <si>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</si>
  <si>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</si>
  <si>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</si>
  <si>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</si>
  <si>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</si>
  <si>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</si>
  <si>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</si>
  <si>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</si>
  <si>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</si>
  <si>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</si>
  <si>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</si>
  <si>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</si>
  <si>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</si>
  <si>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</si>
  <si>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</si>
  <si>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</si>
  <si>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</si>
  <si>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</si>
  <si>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</si>
  <si>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</si>
  <si>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</si>
  <si>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</si>
  <si>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</si>
  <si>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</si>
  <si>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</si>
  <si>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</si>
  <si>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</si>
  <si>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</si>
  <si>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</si>
  <si>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</si>
  <si>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</si>
  <si>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</si>
  <si>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</si>
  <si>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</si>
  <si>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</si>
  <si>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</si>
  <si>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</si>
  <si>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</si>
  <si>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</si>
  <si>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</si>
  <si>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</si>
  <si>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</si>
  <si>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</si>
  <si>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</si>
  <si>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</si>
  <si>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</si>
  <si>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</si>
  <si>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</si>
  <si>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</si>
  <si>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</si>
  <si>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</si>
  <si>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</si>
  <si>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</si>
  <si>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</si>
  <si>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</si>
  <si>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</si>
  <si>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</si>
  <si>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</si>
  <si>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</si>
  <si>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</si>
  <si>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</si>
  <si>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</si>
  <si>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</si>
  <si>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</si>
  <si>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</si>
  <si>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</si>
  <si>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</si>
  <si>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</si>
  <si>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</si>
  <si>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</si>
  <si>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</si>
  <si>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</si>
  <si>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</si>
  <si>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</si>
  <si>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</si>
  <si>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</si>
  <si>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</si>
  <si>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</si>
  <si>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</si>
  <si>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</si>
  <si>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</si>
  <si>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</si>
  <si>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</si>
  <si>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</si>
  <si>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</si>
  <si>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</si>
  <si>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</si>
  <si>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</si>
  <si>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</si>
  <si>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</si>
  <si>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</si>
  <si>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</si>
  <si>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</si>
  <si>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</si>
  <si>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</si>
  <si>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</si>
  <si>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</si>
  <si>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</si>
  <si>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</si>
  <si>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</si>
  <si>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</si>
  <si>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</si>
  <si>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</si>
  <si>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</si>
  <si>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</si>
  <si>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</si>
  <si>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</si>
  <si>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</si>
  <si>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</si>
  <si>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</si>
  <si>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</si>
  <si>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</si>
  <si>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</si>
  <si>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</si>
  <si>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</si>
  <si>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</si>
  <si>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</si>
  <si>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</si>
  <si>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</si>
  <si>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</si>
  <si>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</si>
  <si>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</si>
  <si>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</si>
  <si>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</si>
  <si>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</si>
  <si>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</si>
  <si>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</si>
  <si>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</si>
  <si>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</si>
  <si>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</si>
  <si>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</si>
  <si>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</si>
  <si>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</si>
  <si>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</si>
  <si>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</si>
  <si>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</si>
  <si>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</si>
  <si>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</si>
  <si>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</si>
  <si>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</si>
  <si>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</si>
  <si>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</si>
  <si>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</si>
  <si>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</si>
  <si>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</si>
  <si>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</si>
  <si>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</si>
  <si>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</si>
  <si>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</si>
  <si>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</si>
  <si>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</si>
  <si>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</si>
  <si>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</si>
  <si>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</si>
  <si>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</si>
  <si>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</si>
  <si>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</si>
  <si>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</si>
  <si>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</si>
  <si>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</si>
  <si>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</si>
  <si>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</si>
  <si>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</si>
  <si>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</si>
  <si>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</si>
  <si>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</si>
  <si>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</si>
  <si>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</si>
  <si>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</si>
  <si>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</si>
  <si>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</si>
  <si>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</si>
  <si>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</si>
  <si>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</si>
  <si>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</si>
  <si>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</si>
  <si>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</si>
  <si>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</si>
  <si>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</si>
  <si>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</si>
  <si>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</si>
  <si>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</si>
  <si>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</si>
  <si>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</si>
  <si>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</si>
  <si>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</si>
  <si>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</si>
  <si>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</si>
  <si>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</si>
  <si>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</si>
  <si>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</si>
  <si>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</si>
  <si>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</si>
  <si>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</si>
  <si>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</si>
  <si>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</si>
  <si>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</si>
  <si>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</si>
  <si>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</si>
  <si>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</si>
  <si>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</si>
  <si>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</si>
  <si>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</si>
  <si>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</si>
  <si>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</si>
  <si>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</si>
  <si>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</si>
  <si>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</si>
  <si>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</si>
  <si>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</si>
  <si>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</si>
  <si>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</si>
  <si>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</si>
  <si>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</si>
  <si>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</si>
  <si>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</si>
  <si>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</si>
  <si>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</si>
  <si>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</si>
  <si>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</si>
  <si>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</si>
  <si>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</si>
  <si>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</si>
  <si>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</si>
  <si>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</si>
  <si>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</si>
  <si>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</si>
  <si>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</si>
  <si>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</si>
  <si>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</si>
  <si>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</si>
  <si>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</si>
  <si>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</si>
  <si>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</si>
  <si>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</si>
  <si>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</si>
  <si>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</si>
  <si>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</si>
  <si>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</si>
  <si>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</si>
  <si>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</si>
  <si>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</si>
  <si>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</si>
  <si>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</si>
  <si>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</si>
  <si>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</si>
  <si>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</si>
  <si>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</si>
  <si>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</si>
  <si>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</si>
  <si>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</si>
  <si>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</si>
  <si>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</si>
  <si>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</si>
  <si>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</si>
  <si>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</si>
  <si>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</si>
  <si>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</si>
  <si>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</si>
  <si>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</si>
  <si>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</si>
  <si>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</si>
  <si>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</si>
  <si>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</si>
  <si>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</si>
  <si>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</si>
  <si>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</si>
  <si>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</si>
  <si>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</si>
  <si>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</si>
  <si>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</si>
  <si>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</si>
  <si>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</si>
  <si>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</si>
  <si>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</si>
  <si>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</si>
  <si>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</si>
  <si>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</si>
  <si>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</si>
  <si>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</si>
  <si>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</si>
  <si>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</si>
  <si>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</si>
  <si>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</si>
  <si>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</si>
  <si>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</si>
  <si>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</si>
  <si>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</si>
  <si>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</si>
  <si>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</si>
  <si>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</si>
  <si>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</si>
  <si>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</si>
  <si>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</si>
  <si>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</si>
  <si>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</si>
  <si>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</si>
  <si>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</si>
  <si>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</si>
  <si>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</si>
  <si>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</si>
  <si>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</si>
  <si>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</si>
  <si>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</si>
  <si>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</si>
  <si>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</si>
  <si>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</si>
  <si>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</si>
  <si>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</si>
  <si>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</si>
  <si>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</si>
  <si>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</si>
  <si>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</si>
  <si>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</si>
  <si>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</si>
  <si>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</si>
  <si>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</si>
  <si>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</si>
  <si>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</si>
  <si>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</si>
  <si>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</si>
  <si>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</si>
  <si>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</si>
  <si>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</si>
  <si>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</si>
  <si>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</si>
  <si>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</si>
  <si>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</si>
  <si>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</si>
  <si>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</si>
  <si>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</si>
  <si>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</si>
  <si>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</si>
  <si>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</si>
  <si>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</si>
  <si>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</si>
  <si>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</si>
  <si>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</si>
  <si>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</si>
  <si>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</si>
  <si>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</si>
  <si>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</si>
  <si>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</si>
  <si>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</si>
  <si>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</si>
  <si>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</si>
  <si>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</si>
  <si>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</si>
  <si>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</si>
  <si>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</si>
  <si>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</si>
  <si>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</si>
  <si>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</si>
  <si>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</si>
  <si>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</si>
  <si>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</si>
  <si>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</si>
  <si>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</si>
  <si>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</si>
  <si>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</si>
  <si>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</si>
  <si>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</si>
  <si>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</si>
  <si>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</si>
  <si>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</si>
  <si>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</si>
  <si>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</si>
  <si>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</si>
  <si>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</si>
  <si>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</si>
  <si>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</si>
  <si>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</si>
  <si>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</si>
  <si>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</si>
  <si>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</si>
  <si>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</si>
  <si>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</si>
  <si>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</si>
  <si>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</si>
  <si>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</si>
  <si>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</si>
  <si>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</si>
  <si>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</si>
  <si>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</si>
  <si>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</si>
  <si>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</si>
  <si>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</si>
  <si>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</si>
  <si>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</si>
  <si>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</si>
  <si>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</si>
  <si>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</si>
  <si>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</si>
  <si>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</si>
  <si>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</si>
  <si>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</si>
  <si>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</si>
  <si>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</si>
  <si>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</si>
  <si>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</si>
  <si>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</si>
  <si>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</si>
  <si>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</si>
  <si>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</si>
  <si>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</si>
  <si>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</si>
  <si>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</si>
  <si>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</si>
  <si>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</si>
  <si>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</si>
  <si>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</si>
  <si>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</si>
  <si>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</si>
  <si>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</si>
  <si>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</si>
  <si>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</si>
  <si>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</si>
  <si>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</si>
  <si>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</si>
  <si>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</si>
  <si>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</si>
  <si>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</si>
  <si>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</si>
  <si>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</si>
  <si>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</si>
  <si>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</si>
  <si>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</si>
  <si>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</si>
  <si>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</si>
  <si>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</si>
  <si>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</si>
  <si>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</si>
  <si>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</si>
  <si>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</si>
  <si>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</si>
  <si>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</si>
  <si>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</si>
  <si>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</si>
  <si>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</si>
  <si>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</si>
  <si>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</si>
  <si>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</si>
  <si>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</si>
  <si>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</si>
  <si>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</si>
  <si>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</si>
  <si>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</si>
  <si>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</si>
  <si>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</si>
  <si>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</si>
  <si>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</si>
  <si>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</si>
  <si>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</si>
  <si>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</si>
  <si>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</si>
  <si>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</si>
  <si>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</si>
  <si>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</si>
  <si>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</si>
  <si>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</si>
  <si>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</si>
  <si>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</si>
  <si>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</si>
  <si>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</si>
  <si>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</si>
  <si>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</si>
  <si>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</si>
  <si>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</si>
  <si>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</si>
  <si>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</si>
  <si>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</si>
  <si>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</si>
  <si>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</si>
  <si>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</si>
  <si>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</si>
  <si>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</si>
  <si>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</si>
  <si>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</si>
  <si>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</si>
  <si>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</si>
  <si>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</si>
  <si>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</si>
  <si>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</si>
  <si>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</si>
  <si>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</si>
  <si>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</si>
  <si>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</si>
  <si>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</si>
  <si>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</si>
  <si>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</si>
  <si>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</si>
  <si>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</si>
  <si>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</si>
  <si>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</si>
  <si>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</si>
  <si>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</si>
  <si>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</si>
  <si>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</si>
  <si>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</si>
  <si>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</si>
  <si>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</si>
  <si>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</si>
  <si>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</si>
  <si>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</si>
  <si>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</si>
  <si>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</si>
  <si>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</si>
  <si>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</si>
  <si>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</si>
  <si>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</si>
  <si>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</si>
  <si>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</si>
  <si>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</si>
  <si>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</si>
  <si>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</si>
  <si>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</si>
  <si>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</si>
  <si>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</si>
  <si>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</si>
  <si>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</si>
  <si>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</si>
  <si>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</si>
  <si>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</si>
  <si>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</si>
  <si>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</si>
  <si>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</si>
  <si>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</si>
  <si>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</si>
  <si>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</si>
  <si>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</si>
  <si>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</si>
  <si>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</si>
  <si>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</si>
  <si>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</si>
  <si>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</si>
  <si>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</si>
  <si>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</si>
  <si>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</si>
  <si>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</si>
  <si>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</si>
  <si>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</si>
  <si>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</si>
  <si>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</si>
  <si>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</si>
  <si>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</si>
  <si>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</si>
  <si>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</si>
  <si>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</si>
  <si>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</si>
  <si>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</si>
  <si>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</si>
  <si>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</si>
  <si>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</si>
  <si>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</si>
  <si>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</si>
  <si>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</si>
  <si>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</si>
  <si>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</si>
  <si>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</si>
  <si>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</si>
  <si>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</si>
  <si>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</si>
  <si>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</si>
  <si>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</si>
  <si>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</si>
  <si>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</si>
  <si>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</si>
  <si>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</si>
  <si>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</si>
  <si>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</si>
  <si>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</si>
  <si>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</si>
  <si>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</si>
  <si>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</si>
  <si>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</si>
  <si>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</si>
  <si>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</si>
  <si>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</si>
  <si>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</si>
  <si>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</si>
  <si>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</si>
  <si>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</si>
  <si>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</si>
  <si>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</si>
  <si>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</si>
  <si>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</si>
  <si>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</si>
  <si>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</si>
  <si>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</si>
  <si>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</si>
  <si>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</si>
  <si>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</si>
  <si>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</si>
  <si>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</si>
  <si>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</si>
  <si>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</si>
  <si>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</si>
  <si>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</si>
  <si>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</si>
  <si>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</si>
  <si>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</si>
  <si>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</si>
  <si>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</si>
  <si>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</si>
  <si>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</si>
  <si>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</si>
  <si>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</si>
  <si>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</si>
  <si>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</si>
  <si>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</si>
  <si>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</si>
  <si>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</si>
  <si>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</si>
  <si>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</si>
  <si>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</si>
  <si>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</si>
  <si>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</si>
  <si>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</si>
  <si>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</si>
  <si>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</si>
  <si>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</si>
  <si>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</si>
  <si>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</si>
  <si>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</si>
  <si>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</si>
  <si>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</si>
  <si>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</si>
  <si>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</si>
  <si>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</si>
  <si>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</si>
  <si>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</si>
  <si>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</si>
  <si>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</si>
  <si>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</si>
  <si>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</si>
  <si>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</si>
  <si>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</si>
  <si>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</si>
  <si>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</si>
  <si>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</si>
  <si>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</si>
  <si>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</si>
  <si>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</si>
  <si>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</si>
  <si>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</si>
  <si>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</si>
  <si>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</si>
  <si>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</si>
  <si>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</si>
  <si>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</si>
  <si>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</si>
  <si>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</si>
  <si>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</si>
  <si>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</si>
  <si>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</si>
  <si>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</si>
  <si>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</si>
  <si>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</si>
  <si>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</si>
  <si>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</si>
  <si>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</si>
  <si>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</si>
  <si>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</si>
  <si>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</si>
  <si>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</si>
  <si>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</si>
  <si>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</si>
  <si>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</si>
  <si>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</si>
  <si>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</si>
  <si>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</si>
  <si>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</si>
  <si>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</si>
  <si>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</si>
  <si>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</si>
  <si>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</si>
  <si>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</si>
  <si>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</si>
  <si>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</si>
  <si>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</si>
  <si>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</si>
  <si>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</si>
  <si>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</si>
  <si>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</si>
  <si>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</si>
  <si>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</si>
  <si>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</si>
  <si>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</si>
  <si>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</si>
  <si>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</si>
  <si>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</si>
  <si>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</si>
  <si>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</si>
  <si>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</si>
  <si>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</si>
  <si>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</si>
  <si>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</si>
  <si>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</si>
  <si>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</si>
  <si>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</si>
  <si>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</si>
  <si>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</si>
  <si>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</si>
  <si>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</si>
  <si>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</si>
  <si>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</si>
  <si>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</si>
  <si>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</si>
  <si>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</si>
  <si>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</si>
  <si>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</si>
  <si>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</si>
  <si>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</si>
  <si>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</si>
  <si>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</si>
  <si>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</si>
  <si>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</si>
  <si>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</si>
  <si>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</si>
  <si>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</si>
  <si>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</si>
  <si>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</si>
  <si>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</si>
  <si>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</si>
  <si>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</si>
  <si>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</si>
  <si>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</si>
  <si>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</si>
  <si>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</si>
  <si>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</si>
  <si>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</si>
  <si>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</si>
  <si>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</si>
  <si>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</si>
  <si>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</si>
  <si>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</si>
  <si>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</si>
  <si>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</si>
  <si>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</si>
  <si>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</si>
  <si>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</si>
  <si>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</si>
  <si>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</si>
  <si>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</si>
  <si>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</si>
  <si>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</si>
  <si>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</si>
  <si>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</si>
  <si>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</si>
  <si>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</si>
  <si>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</si>
  <si>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</si>
  <si>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</si>
  <si>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</si>
  <si>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</si>
  <si>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</si>
  <si>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</si>
  <si>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</si>
  <si>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</si>
  <si>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</si>
  <si>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</si>
  <si>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</si>
  <si>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</si>
  <si>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</si>
  <si>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</si>
  <si>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</si>
  <si>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</si>
  <si>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</si>
  <si>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</si>
  <si>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</si>
  <si>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</si>
  <si>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</si>
  <si>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</si>
  <si>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</si>
  <si>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</si>
  <si>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</si>
  <si>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</si>
  <si>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</si>
  <si>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</si>
  <si>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</si>
  <si>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</si>
  <si>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</si>
  <si>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</si>
  <si>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</si>
  <si>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</si>
  <si>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</si>
  <si>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</si>
  <si>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</si>
  <si>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</si>
  <si>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</si>
  <si>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</si>
  <si>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</si>
  <si>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</si>
  <si>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</si>
  <si>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</si>
  <si>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</si>
  <si>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</si>
  <si>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</si>
  <si>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</si>
  <si>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</si>
  <si>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</si>
  <si>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</si>
  <si>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</si>
  <si>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</si>
  <si>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</si>
  <si>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</si>
  <si>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</si>
  <si>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</si>
  <si>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</si>
  <si>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</si>
  <si>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</si>
  <si>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</si>
  <si>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</si>
  <si>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</si>
  <si>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</si>
  <si>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</si>
  <si>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</si>
  <si>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</si>
  <si>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</si>
  <si>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</si>
  <si>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</si>
  <si>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</si>
  <si>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</si>
  <si>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</si>
  <si>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</si>
  <si>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</si>
  <si>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</si>
  <si>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</si>
  <si>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</si>
  <si>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</si>
  <si>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</si>
  <si>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</si>
  <si>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</si>
  <si>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</si>
  <si>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</si>
  <si>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</si>
  <si>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</si>
  <si>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</si>
  <si>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</si>
  <si>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</si>
  <si>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</si>
  <si>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</si>
  <si>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</si>
  <si>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</si>
  <si>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</si>
  <si>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</si>
  <si>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</si>
  <si>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</si>
  <si>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</si>
  <si>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</si>
  <si>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</si>
  <si>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</si>
  <si>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</si>
  <si>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</si>
  <si>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</si>
  <si>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</si>
  <si>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</si>
  <si>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</si>
  <si>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</si>
  <si>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</si>
  <si>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</si>
  <si>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</si>
  <si>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</si>
  <si>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</si>
  <si>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</si>
  <si>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</si>
  <si>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</si>
  <si>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</si>
  <si>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</si>
  <si>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</si>
  <si>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</si>
  <si>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</si>
  <si>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</si>
  <si>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</si>
  <si>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</si>
  <si>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</si>
  <si>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</si>
  <si>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</si>
  <si>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</si>
  <si>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</si>
  <si>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</si>
  <si>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</si>
  <si>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</si>
  <si>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</si>
  <si>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</si>
  <si>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</si>
  <si>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</si>
  <si>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</si>
  <si>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</si>
  <si>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</si>
  <si>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</si>
  <si>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</si>
  <si>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</si>
  <si>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</si>
  <si>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</si>
  <si>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</si>
  <si>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</si>
  <si>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</si>
  <si>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</si>
  <si>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</si>
  <si>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</si>
  <si>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</si>
  <si>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</si>
  <si>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</si>
  <si>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</si>
  <si>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</si>
  <si>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</si>
  <si>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</si>
  <si>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</si>
  <si>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</si>
  <si>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</si>
  <si>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</si>
  <si>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</si>
  <si>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</si>
  <si>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</si>
  <si>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</si>
  <si>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</si>
  <si>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</si>
  <si>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</si>
  <si>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</si>
  <si>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</si>
  <si>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</si>
  <si>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</si>
  <si>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</si>
  <si>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</si>
  <si>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</si>
  <si>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</si>
  <si>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</si>
  <si>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</si>
  <si>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</si>
  <si>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</si>
  <si>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</si>
  <si>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</si>
  <si>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</si>
  <si>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</si>
  <si>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</si>
  <si>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</si>
  <si>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</si>
  <si>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</si>
  <si>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</si>
  <si>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</si>
  <si>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</si>
  <si>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</si>
  <si>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</si>
  <si>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</si>
  <si>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</si>
  <si>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</si>
  <si>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</si>
  <si>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</si>
  <si>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</si>
  <si>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</si>
  <si>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</si>
  <si>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</si>
  <si>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</si>
  <si>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</si>
  <si>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</si>
  <si>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</si>
  <si>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</si>
  <si>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</si>
  <si>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</si>
  <si>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</si>
  <si>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</si>
  <si>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</si>
  <si>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</si>
  <si>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</si>
  <si>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</si>
  <si>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</si>
  <si>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</si>
  <si>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</si>
  <si>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</si>
  <si>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</si>
  <si>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</si>
  <si>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</si>
  <si>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</si>
  <si>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</si>
  <si>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</si>
  <si>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</si>
  <si>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</si>
  <si>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</si>
  <si>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</si>
  <si>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</si>
  <si>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</si>
  <si>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</si>
  <si>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</si>
  <si>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</si>
  <si>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</si>
  <si>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</si>
  <si>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</si>
  <si>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</si>
  <si>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</si>
  <si>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</si>
  <si>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</si>
  <si>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</si>
  <si>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</si>
  <si>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</si>
  <si>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</si>
  <si>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</si>
  <si>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</si>
  <si>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</si>
  <si>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</si>
  <si>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</si>
  <si>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</si>
  <si>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</si>
  <si>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</si>
  <si>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</si>
  <si>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</si>
  <si>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</si>
  <si>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</si>
  <si>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</si>
  <si>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</si>
  <si>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</si>
  <si>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</si>
  <si>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</si>
  <si>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</si>
  <si>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</si>
  <si>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</si>
  <si>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</si>
  <si>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</si>
  <si>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</si>
  <si>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</si>
  <si>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</si>
  <si>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</si>
  <si>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</si>
  <si>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</si>
  <si>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</si>
  <si>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</si>
  <si>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</si>
  <si>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</si>
  <si>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</si>
  <si>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</si>
  <si>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</si>
  <si>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</si>
  <si>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</si>
  <si>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</si>
  <si>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</si>
  <si>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</si>
  <si>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</si>
  <si>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</si>
  <si>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</si>
  <si>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</si>
  <si>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</si>
  <si>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</si>
  <si>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</si>
  <si>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</si>
  <si>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</si>
  <si>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</si>
  <si>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</si>
  <si>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</si>
  <si>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</si>
  <si>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</si>
  <si>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</si>
  <si>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</si>
  <si>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</si>
  <si>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</si>
  <si>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</si>
  <si>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</si>
  <si>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</si>
  <si>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</si>
  <si>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</si>
  <si>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</si>
  <si>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</si>
  <si>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</si>
  <si>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</si>
  <si>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</si>
  <si>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</si>
  <si>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</si>
  <si>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</si>
  <si>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</si>
  <si>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</si>
  <si>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</si>
  <si>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</si>
  <si>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</si>
  <si>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</si>
  <si>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</si>
  <si>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</si>
  <si>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</si>
  <si>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</si>
  <si>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</si>
  <si>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</si>
  <si>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</si>
  <si>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</si>
  <si>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</si>
  <si>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</si>
  <si>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</si>
  <si>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</si>
  <si>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</si>
  <si>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</si>
  <si>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</si>
  <si>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</si>
  <si>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</si>
  <si>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</si>
  <si>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</si>
  <si>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</si>
  <si>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</si>
  <si>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</si>
  <si>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</si>
  <si>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</si>
  <si>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</si>
  <si>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</si>
  <si>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</si>
  <si>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</si>
  <si>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</si>
  <si>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</si>
  <si>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</si>
  <si>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</si>
  <si>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</si>
  <si>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</si>
  <si>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</si>
  <si>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</si>
  <si>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</si>
  <si>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</si>
  <si>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</si>
  <si>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</si>
  <si>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</si>
  <si>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</si>
  <si>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</si>
  <si>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</si>
  <si>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</si>
  <si>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</si>
  <si>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</si>
  <si>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</si>
  <si>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</si>
  <si>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</si>
  <si>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</si>
  <si>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</si>
  <si>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</si>
  <si>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</si>
  <si>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</si>
  <si>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</si>
  <si>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</si>
  <si>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</si>
  <si>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</si>
  <si>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</si>
  <si>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</si>
  <si>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</si>
  <si>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</si>
  <si>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</si>
  <si>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</si>
  <si>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</si>
  <si>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</si>
  <si>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</si>
  <si>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</si>
  <si>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</si>
  <si>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</si>
  <si>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</si>
  <si>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</si>
  <si>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</si>
  <si>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</si>
  <si>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</si>
  <si>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</si>
  <si>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</si>
  <si>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</si>
  <si>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</si>
  <si>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</si>
  <si>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</si>
  <si>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</si>
  <si>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</si>
  <si>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</si>
  <si>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</si>
  <si>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</si>
  <si>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</si>
  <si>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</si>
  <si>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</si>
  <si>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</si>
  <si>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</si>
  <si>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</si>
  <si>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</si>
  <si>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</si>
  <si>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</si>
  <si>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</si>
  <si>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</si>
  <si>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</si>
  <si>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</si>
  <si>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</si>
  <si>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</si>
  <si>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</si>
  <si>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</si>
  <si>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</si>
  <si>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</si>
  <si>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</si>
  <si>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</si>
  <si>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</si>
  <si>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</si>
  <si>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</si>
  <si>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</si>
  <si>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</si>
  <si>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</si>
  <si>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</si>
  <si>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</si>
  <si>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</si>
  <si>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</si>
  <si>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</si>
  <si>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</si>
  <si>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</si>
  <si>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</si>
  <si>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</si>
  <si>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</si>
  <si>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</si>
  <si>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</si>
  <si>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</si>
  <si>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</si>
  <si>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</si>
  <si>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</si>
  <si>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</si>
  <si>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</si>
  <si>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</si>
  <si>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</si>
  <si>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</si>
  <si>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</si>
  <si>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</si>
  <si>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</si>
  <si>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</si>
  <si>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</si>
  <si>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</si>
  <si>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</si>
  <si>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</si>
  <si>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</si>
  <si>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</si>
  <si>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</si>
  <si>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</si>
  <si>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</si>
  <si>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</si>
  <si>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</si>
  <si>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</si>
  <si>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</si>
  <si>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</si>
  <si>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</si>
  <si>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</si>
  <si>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</si>
  <si>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</si>
  <si>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</si>
  <si>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</si>
  <si>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</si>
  <si>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</si>
  <si>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</si>
  <si>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</si>
  <si>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</si>
  <si>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</si>
  <si>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</si>
  <si>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</si>
  <si>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</si>
  <si>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</si>
  <si>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</si>
  <si>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</si>
  <si>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</si>
  <si>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</si>
  <si>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</si>
  <si>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</si>
  <si>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</si>
  <si>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</si>
  <si>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</si>
  <si>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</si>
  <si>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</si>
  <si>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</si>
  <si>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</si>
  <si>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</si>
  <si>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</si>
  <si>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</si>
  <si>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</si>
  <si>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</si>
  <si>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</si>
  <si>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</si>
  <si>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</si>
  <si>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</si>
  <si>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</si>
  <si>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</si>
  <si>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</si>
  <si>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</si>
  <si>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</si>
  <si>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</si>
  <si>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</si>
  <si>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</si>
  <si>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</si>
  <si>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</si>
  <si>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</si>
  <si>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</si>
  <si>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</si>
  <si>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</si>
  <si>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</si>
  <si>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</si>
  <si>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</si>
  <si>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</si>
  <si>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</si>
  <si>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</si>
  <si>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</si>
  <si>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</si>
  <si>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</si>
  <si>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</si>
  <si>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</si>
  <si>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</si>
  <si>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</si>
  <si>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</si>
  <si>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</si>
  <si>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</si>
  <si>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</si>
  <si>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</si>
  <si>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</si>
  <si>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</si>
  <si>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</si>
  <si>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</si>
  <si>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</si>
  <si>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</si>
  <si>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</si>
  <si>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</si>
  <si>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</si>
  <si>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</si>
  <si>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</si>
  <si>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</si>
  <si>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</si>
  <si>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</si>
  <si>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</si>
  <si>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</si>
  <si>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</si>
  <si>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</si>
  <si>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</si>
  <si>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</si>
  <si>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</si>
  <si>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</si>
  <si>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</si>
  <si>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</si>
  <si>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</si>
  <si>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</si>
  <si>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</si>
  <si>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</si>
  <si>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</si>
  <si>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</si>
  <si>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</si>
  <si>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</si>
  <si>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</si>
  <si>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</si>
  <si>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</si>
  <si>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</si>
  <si>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</si>
  <si>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</si>
  <si>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</si>
  <si>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</si>
  <si>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</si>
  <si>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</si>
  <si>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</si>
  <si>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</si>
  <si>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</si>
  <si>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</si>
  <si>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</si>
  <si>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</si>
  <si>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</si>
  <si>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</si>
  <si>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</si>
  <si>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</si>
  <si>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</si>
  <si>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</si>
  <si>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</si>
  <si>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</si>
  <si>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</si>
  <si>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</si>
  <si>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</si>
  <si>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</si>
  <si>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</si>
  <si>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</si>
  <si>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</si>
  <si>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</si>
  <si>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</si>
  <si>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</si>
  <si>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</si>
  <si>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</si>
  <si>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</si>
  <si>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</si>
  <si>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</si>
  <si>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</si>
  <si>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</si>
  <si>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</si>
  <si>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</si>
  <si>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</si>
  <si>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</si>
  <si>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</si>
  <si>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</si>
  <si>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</si>
  <si>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</si>
  <si>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</si>
  <si>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</si>
  <si>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</si>
  <si>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</si>
  <si>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</si>
  <si>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</si>
  <si>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</si>
  <si>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</si>
  <si>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</si>
  <si>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</si>
  <si>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</si>
  <si>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</si>
  <si>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</si>
  <si>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</si>
  <si>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</si>
  <si>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</si>
  <si>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</si>
  <si>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</si>
  <si>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</si>
  <si>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</si>
  <si>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</si>
  <si>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</si>
  <si>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</si>
  <si>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</si>
  <si>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</si>
  <si>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</si>
  <si>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</si>
  <si>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</si>
  <si>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</si>
  <si>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</si>
  <si>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</si>
  <si>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</si>
  <si>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</si>
  <si>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</si>
  <si>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</si>
  <si>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</si>
  <si>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</si>
  <si>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</si>
  <si>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</si>
  <si>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</si>
  <si>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</si>
  <si>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</si>
  <si>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</si>
  <si>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</si>
  <si>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</si>
  <si>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</si>
  <si>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</si>
  <si>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</si>
  <si>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</si>
  <si>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</si>
  <si>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</si>
  <si>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</si>
  <si>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</si>
  <si>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</si>
  <si>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</si>
  <si>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</si>
  <si>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</si>
  <si>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</si>
  <si>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</si>
  <si>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</si>
  <si>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</si>
  <si>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</si>
  <si>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</si>
  <si>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</si>
  <si>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</si>
  <si>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</si>
  <si>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</si>
  <si>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</si>
  <si>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</si>
  <si>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</si>
  <si>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</si>
  <si>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</si>
  <si>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</si>
  <si>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</si>
  <si>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</si>
  <si>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</si>
  <si>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</si>
  <si>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</si>
  <si>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</si>
  <si>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</si>
  <si>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</si>
  <si>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</si>
  <si>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</si>
  <si>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</si>
  <si>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</si>
  <si>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</si>
  <si>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</si>
  <si>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</si>
  <si>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</si>
  <si>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</si>
  <si>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</si>
  <si>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</si>
  <si>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</si>
  <si>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</si>
  <si>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</si>
  <si>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</si>
  <si>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</si>
  <si>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</si>
  <si>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</si>
  <si>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</si>
  <si>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</si>
  <si>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</si>
  <si>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</si>
  <si>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</si>
  <si>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</si>
  <si>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</si>
  <si>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</si>
  <si>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</si>
  <si>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</si>
  <si>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</si>
  <si>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</si>
  <si>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</si>
  <si>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</si>
  <si>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</si>
  <si>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</si>
  <si>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</si>
  <si>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</si>
  <si>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</si>
  <si>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</si>
  <si>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</si>
  <si>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</si>
  <si>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</si>
  <si>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</si>
  <si>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</si>
  <si>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</si>
  <si>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</si>
  <si>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</si>
  <si>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</si>
  <si>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</si>
  <si>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</si>
  <si>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</si>
  <si>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</si>
  <si>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</si>
  <si>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</si>
  <si>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</si>
  <si>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</si>
  <si>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</si>
  <si>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</si>
  <si>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</si>
  <si>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</si>
  <si>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</si>
  <si>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</si>
  <si>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</si>
  <si>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</si>
  <si>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</si>
  <si>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</si>
  <si>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</si>
  <si>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</si>
  <si>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</si>
  <si>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</si>
  <si>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</si>
  <si>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</si>
  <si>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</si>
  <si>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</si>
  <si>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</si>
  <si>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</si>
  <si>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</si>
  <si>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</si>
  <si>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</si>
  <si>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</si>
  <si>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</si>
  <si>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</si>
  <si>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</si>
  <si>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</si>
  <si>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</si>
  <si>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</si>
  <si>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</si>
  <si>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</si>
  <si>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</si>
  <si>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</si>
  <si>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</si>
  <si>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</si>
  <si>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</si>
  <si>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</si>
  <si>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</si>
  <si>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</si>
  <si>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</si>
  <si>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</si>
  <si>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</si>
  <si>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</si>
  <si>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</si>
  <si>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</si>
  <si>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</si>
  <si>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</si>
  <si>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</si>
  <si>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</si>
  <si>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</si>
  <si>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</si>
  <si>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</si>
  <si>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</si>
  <si>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</si>
  <si>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</si>
  <si>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</si>
  <si>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</si>
  <si>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</si>
  <si>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</si>
  <si>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</si>
  <si>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</si>
  <si>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</si>
  <si>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</si>
  <si>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</si>
  <si>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</si>
  <si>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</si>
  <si>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</si>
  <si>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</si>
  <si>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</si>
  <si>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</si>
  <si>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</si>
  <si>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</si>
  <si>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</si>
  <si>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</si>
  <si>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</si>
  <si>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</si>
  <si>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</si>
  <si>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</si>
  <si>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</si>
  <si>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</si>
  <si>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</si>
  <si>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</si>
  <si>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</si>
  <si>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</si>
  <si>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</si>
  <si>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</si>
  <si>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</si>
  <si>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</si>
  <si>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</si>
  <si>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</si>
  <si>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</si>
  <si>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</si>
  <si>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</si>
  <si>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</si>
  <si>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</si>
  <si>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</si>
  <si>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</si>
  <si>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</si>
  <si>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</si>
  <si>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</si>
  <si>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</si>
  <si>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</si>
  <si>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</si>
  <si>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</si>
  <si>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</si>
  <si>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</si>
  <si>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</si>
  <si>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</si>
  <si>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</si>
  <si>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</si>
  <si>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</si>
  <si>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</si>
  <si>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</si>
  <si>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</si>
  <si>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</si>
  <si>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</si>
  <si>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</si>
  <si>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</si>
  <si>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</si>
  <si>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</si>
  <si>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</si>
  <si>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</si>
  <si>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</si>
  <si>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</si>
  <si>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</si>
  <si>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</si>
  <si>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</si>
  <si>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</si>
  <si>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</si>
  <si>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</si>
  <si>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</si>
  <si>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</si>
  <si>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</si>
  <si>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</si>
  <si>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</si>
  <si>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</si>
  <si>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</si>
  <si>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</si>
  <si>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</si>
  <si>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</si>
  <si>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</si>
  <si>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</si>
  <si>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</si>
  <si>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</si>
  <si>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</si>
  <si>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</si>
  <si>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</si>
  <si>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</si>
  <si>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</si>
  <si>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</si>
  <si>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</si>
  <si>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</si>
  <si>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</si>
  <si>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</si>
  <si>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</si>
  <si>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</si>
  <si>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</si>
  <si>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</si>
  <si>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</si>
  <si>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</si>
  <si>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</si>
  <si>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</si>
  <si>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</si>
  <si>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</si>
  <si>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</si>
  <si>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</si>
  <si>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</si>
  <si>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</si>
  <si>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</si>
  <si>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</si>
  <si>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</si>
  <si>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</si>
  <si>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</si>
  <si>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</si>
  <si>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</si>
  <si>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</si>
  <si>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</si>
  <si>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</si>
  <si>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</si>
  <si>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</si>
  <si>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</si>
  <si>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</si>
  <si>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</si>
  <si>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</si>
  <si>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</si>
  <si>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</si>
  <si>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</si>
  <si>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</si>
  <si>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</si>
  <si>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</si>
  <si>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</si>
  <si>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</si>
  <si>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</si>
  <si>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</si>
  <si>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</si>
  <si>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</si>
  <si>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</si>
  <si>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</si>
  <si>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</si>
  <si>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</si>
  <si>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</si>
  <si>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</si>
  <si>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</si>
  <si>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</si>
  <si>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</si>
  <si>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</si>
  <si>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</si>
  <si>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</si>
  <si>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</si>
  <si>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</si>
  <si>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</si>
  <si>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</si>
  <si>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</si>
  <si>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</si>
  <si>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</si>
  <si>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</si>
  <si>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</si>
  <si>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</si>
  <si>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</si>
  <si>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</si>
  <si>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</si>
  <si>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</si>
  <si>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</si>
  <si>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</si>
  <si>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</si>
  <si>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</si>
  <si>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</si>
  <si>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</si>
  <si>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</si>
  <si>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</si>
  <si>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</si>
  <si>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</si>
  <si>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</si>
  <si>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</si>
  <si>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</si>
  <si>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</si>
  <si>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</si>
  <si>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</si>
  <si>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</si>
  <si>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</si>
  <si>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</si>
  <si>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</si>
  <si>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</si>
  <si>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</si>
  <si>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</si>
  <si>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</si>
  <si>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</si>
  <si>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</si>
  <si>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</si>
  <si>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</si>
  <si>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</si>
  <si>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</si>
  <si>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</si>
  <si>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</si>
  <si>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</si>
  <si>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</si>
  <si>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</si>
  <si>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</si>
  <si>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</si>
  <si>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</si>
  <si>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</si>
  <si>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</si>
  <si>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</si>
  <si>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</si>
  <si>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</si>
  <si>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</si>
  <si>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</si>
  <si>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</si>
  <si>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</si>
  <si>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</si>
  <si>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</si>
  <si>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</si>
  <si>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</si>
  <si>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</si>
  <si>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</si>
  <si>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</si>
  <si>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</si>
  <si>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</si>
  <si>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</si>
  <si>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</si>
  <si>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</si>
  <si>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</si>
  <si>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</si>
  <si>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</si>
  <si>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</si>
  <si>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</si>
  <si>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</si>
  <si>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</si>
  <si>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</si>
  <si>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</si>
  <si>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</si>
  <si>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</si>
  <si>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</si>
  <si>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</si>
  <si>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</si>
  <si>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</si>
  <si>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</si>
  <si>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</si>
  <si>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</si>
  <si>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</si>
  <si>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</si>
  <si>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</si>
  <si>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</si>
  <si>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</si>
  <si>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</si>
  <si>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</si>
  <si>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</si>
  <si>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</si>
  <si>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</si>
  <si>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</si>
  <si>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</si>
  <si>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</si>
  <si>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</si>
  <si>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</si>
  <si>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</si>
  <si>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</si>
  <si>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</si>
  <si>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</si>
  <si>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</si>
  <si>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</si>
  <si>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</si>
  <si>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</si>
  <si>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</si>
  <si>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</si>
  <si>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</si>
  <si>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</si>
  <si>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</si>
  <si>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</si>
  <si>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</si>
  <si>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</si>
  <si>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</si>
  <si>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</si>
  <si>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</si>
  <si>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</si>
  <si>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</si>
  <si>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</si>
  <si>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</si>
  <si>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</si>
  <si>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</si>
  <si>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</si>
  <si>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</si>
  <si>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</si>
  <si>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</si>
  <si>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</si>
  <si>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</si>
  <si>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</si>
  <si>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</si>
  <si>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</si>
  <si>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</si>
  <si>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</si>
  <si>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</si>
  <si>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</si>
  <si>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</si>
  <si>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</si>
  <si>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</si>
  <si>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</si>
  <si>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</si>
  <si>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</si>
  <si>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</si>
  <si>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</si>
  <si>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</si>
  <si>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</si>
  <si>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</si>
  <si>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</si>
  <si>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</si>
  <si>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</si>
  <si>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</si>
  <si>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</si>
  <si>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</si>
  <si>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</si>
  <si>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</si>
  <si>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</si>
  <si>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</si>
  <si>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</si>
  <si>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</si>
  <si>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</si>
  <si>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</si>
  <si>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</si>
  <si>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</si>
  <si>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</si>
  <si>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</si>
  <si>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</si>
  <si>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</si>
  <si>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</si>
  <si>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</si>
  <si>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</si>
  <si>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</si>
  <si>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</si>
  <si>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</si>
  <si>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</si>
  <si>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</si>
  <si>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</si>
  <si>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</si>
  <si>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</si>
  <si>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</si>
  <si>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</si>
  <si>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</si>
  <si>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</si>
  <si>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</si>
  <si>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</si>
  <si>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</si>
  <si>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</si>
  <si>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</si>
  <si>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</si>
  <si>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</si>
  <si>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</si>
  <si>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</si>
  <si>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</si>
  <si>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</si>
  <si>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</si>
  <si>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</si>
  <si>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</si>
  <si>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</si>
  <si>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</si>
  <si>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</si>
  <si>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</si>
  <si>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</si>
  <si>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</si>
  <si>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</si>
  <si>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</si>
  <si>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</si>
  <si>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</si>
  <si>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</si>
  <si>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</si>
  <si>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</si>
  <si>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</si>
  <si>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</si>
  <si>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</si>
  <si>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</si>
  <si>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</si>
  <si>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</si>
  <si>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</si>
  <si>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</si>
  <si>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</si>
  <si>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</si>
  <si>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</si>
  <si>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</si>
  <si>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</si>
  <si>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</si>
  <si>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</si>
  <si>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</si>
  <si>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</si>
  <si>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</si>
  <si>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</si>
  <si>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</si>
  <si>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</si>
  <si>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</si>
  <si>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</si>
  <si>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</si>
  <si>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</si>
  <si>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</si>
  <si>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</si>
  <si>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</si>
  <si>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</si>
  <si>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</si>
  <si>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</si>
  <si>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</si>
  <si>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</si>
  <si>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</si>
  <si>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</si>
  <si>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</si>
  <si>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</si>
  <si>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</si>
  <si>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</si>
  <si>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</si>
  <si>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</si>
  <si>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</si>
  <si>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</si>
  <si>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</si>
  <si>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</si>
  <si>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</si>
  <si>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</si>
  <si>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</si>
  <si>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</si>
  <si>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</si>
  <si>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</si>
  <si>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</si>
  <si>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</si>
  <si>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</si>
  <si>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</si>
  <si>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</si>
  <si>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</si>
  <si>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</si>
  <si>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</si>
  <si>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</si>
  <si>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</si>
  <si>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</si>
  <si>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</si>
  <si>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</si>
  <si>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</si>
  <si>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</si>
  <si>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</si>
  <si>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</si>
  <si>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</si>
  <si>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</si>
  <si>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</si>
  <si>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</si>
  <si>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</si>
  <si>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</si>
  <si>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</si>
  <si>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</si>
  <si>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</si>
  <si>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</si>
  <si>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</si>
  <si>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</si>
  <si>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</si>
  <si>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</si>
  <si>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</si>
  <si>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</si>
  <si>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</si>
  <si>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</si>
  <si>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</si>
  <si>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</si>
  <si>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</si>
  <si>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</si>
  <si>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</si>
  <si>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</si>
  <si>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</si>
  <si>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</si>
  <si>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</si>
  <si>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</si>
  <si>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</si>
  <si>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</si>
  <si>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</si>
  <si>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</si>
  <si>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</si>
  <si>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</si>
  <si>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</si>
  <si>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</si>
  <si>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</si>
  <si>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</si>
  <si>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</si>
  <si>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</si>
  <si>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</si>
  <si>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</si>
  <si>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</si>
  <si>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</si>
  <si>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</si>
  <si>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</si>
  <si>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</si>
  <si>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</si>
  <si>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</si>
  <si>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</si>
  <si>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</si>
  <si>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</si>
  <si>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</si>
  <si>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</si>
  <si>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</si>
  <si>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</si>
  <si>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</si>
  <si>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</si>
  <si>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</si>
  <si>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</si>
  <si>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</si>
  <si>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</si>
  <si>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</si>
  <si>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</si>
  <si>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</si>
  <si>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</si>
  <si>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</si>
  <si>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</si>
  <si>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</si>
  <si>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</si>
  <si>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</si>
  <si>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</si>
  <si>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</si>
  <si>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</si>
  <si>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</si>
  <si>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</si>
  <si>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</si>
  <si>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</si>
  <si>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</si>
  <si>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</si>
  <si>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</si>
  <si>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</si>
  <si>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</si>
  <si>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</si>
  <si>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</si>
  <si>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</si>
  <si>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</si>
  <si>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</si>
  <si>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</si>
  <si>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</si>
  <si>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</si>
  <si>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</si>
  <si>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</si>
  <si>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</si>
  <si>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</si>
  <si>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</si>
  <si>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</si>
  <si>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</si>
  <si>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</si>
  <si>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</si>
  <si>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</si>
  <si>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</si>
  <si>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</si>
  <si>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</si>
  <si>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</si>
  <si>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</si>
  <si>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</si>
  <si>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</si>
  <si>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</si>
  <si>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</si>
  <si>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</si>
  <si>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</si>
  <si>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</si>
  <si>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</si>
  <si>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</si>
  <si>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</si>
  <si>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</si>
  <si>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</si>
  <si>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</si>
  <si>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</si>
  <si>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</si>
  <si>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</si>
  <si>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</si>
  <si>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</si>
  <si>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</si>
  <si>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</si>
  <si>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</si>
  <si>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</si>
  <si>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</si>
  <si>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</si>
  <si>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</si>
  <si>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</si>
  <si>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</si>
  <si>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</si>
  <si>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</si>
  <si>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</si>
  <si>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</si>
  <si>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</si>
  <si>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</si>
  <si>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</si>
  <si>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</si>
  <si>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</si>
  <si>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</si>
  <si>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</si>
  <si>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</si>
  <si>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</si>
  <si>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</si>
  <si>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</si>
  <si>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</si>
  <si>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</si>
  <si>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</si>
  <si>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</si>
  <si>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</si>
  <si>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</si>
  <si>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</si>
  <si>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</si>
  <si>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</si>
  <si>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</si>
  <si>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</si>
  <si>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</si>
  <si>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</si>
  <si>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</si>
  <si>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</si>
  <si>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</si>
  <si>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</si>
  <si>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</si>
  <si>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</si>
  <si>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</si>
  <si>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</si>
  <si>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</si>
  <si>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</si>
  <si>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</si>
  <si>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</si>
  <si>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</si>
  <si>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</si>
  <si>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</si>
  <si>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</si>
  <si>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</si>
  <si>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</si>
  <si>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</si>
  <si>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</si>
  <si>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</si>
  <si>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</si>
  <si>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</si>
  <si>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</si>
  <si>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</si>
  <si>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</si>
  <si>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</si>
  <si>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</si>
  <si>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</si>
  <si>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</si>
  <si>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</si>
  <si>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</si>
  <si>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</si>
  <si>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</si>
  <si>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</si>
  <si>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</si>
  <si>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</si>
  <si>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</si>
  <si>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</si>
  <si>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</si>
  <si>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</si>
  <si>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</si>
  <si>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</si>
  <si>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</si>
  <si>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</si>
  <si>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</si>
  <si>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</si>
  <si>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</si>
  <si>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</si>
  <si>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</si>
  <si>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</si>
  <si>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</si>
  <si>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</si>
  <si>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</si>
  <si>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</si>
  <si>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</si>
  <si>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</si>
  <si>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</si>
  <si>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</si>
  <si>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</si>
  <si>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</si>
  <si>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</si>
  <si>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</si>
  <si>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</si>
  <si>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</si>
  <si>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</si>
  <si>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</si>
  <si>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</si>
  <si>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</si>
  <si>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</si>
  <si>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</si>
  <si>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</si>
  <si>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</si>
  <si>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</si>
  <si>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</si>
  <si>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</si>
  <si>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</si>
  <si>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</si>
  <si>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</si>
  <si>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</si>
  <si>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</si>
  <si>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</si>
  <si>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</si>
  <si>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</si>
  <si>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</si>
  <si>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</si>
  <si>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</si>
  <si>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</si>
  <si>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</si>
  <si>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</si>
  <si>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</si>
  <si>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</si>
  <si>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</si>
  <si>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</si>
  <si>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</si>
  <si>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</si>
  <si>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</si>
  <si>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</si>
  <si>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</si>
  <si>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</si>
  <si>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</si>
  <si>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</si>
  <si>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</si>
  <si>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</si>
  <si>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</si>
  <si>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</si>
  <si>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</si>
  <si>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</si>
  <si>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</si>
  <si>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</si>
  <si>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</si>
  <si>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</si>
  <si>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</si>
  <si>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</si>
  <si>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</si>
  <si>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</si>
  <si>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</si>
  <si>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</si>
  <si>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</si>
  <si>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</si>
  <si>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</si>
  <si>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</si>
  <si>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</si>
  <si>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</si>
  <si>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</si>
  <si>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</si>
  <si>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</si>
  <si>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</si>
  <si>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</si>
  <si>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</si>
  <si>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</si>
  <si>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</si>
  <si>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</si>
  <si>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</si>
  <si>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</si>
  <si>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</si>
  <si>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</si>
  <si>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</si>
  <si>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</si>
  <si>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</si>
  <si>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</si>
  <si>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</si>
  <si>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</si>
  <si>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</si>
  <si>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</si>
  <si>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</si>
  <si>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</si>
  <si>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</si>
  <si>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</si>
  <si>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</si>
  <si>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</si>
  <si>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</si>
  <si>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</si>
  <si>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</si>
  <si>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</si>
  <si>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</si>
  <si>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</si>
  <si>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</si>
  <si>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</si>
  <si>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</si>
  <si>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</si>
  <si>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</si>
  <si>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</si>
  <si>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</si>
  <si>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</si>
  <si>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</si>
  <si>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</si>
  <si>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</si>
  <si>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</si>
  <si>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</si>
  <si>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</si>
  <si>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</si>
  <si>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</si>
  <si>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</si>
  <si>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</si>
  <si>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</si>
  <si>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</si>
  <si>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</si>
  <si>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</si>
  <si>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</si>
  <si>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</si>
  <si>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</si>
  <si>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</si>
  <si>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</si>
  <si>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</si>
  <si>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</si>
  <si>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</si>
  <si>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</si>
  <si>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</si>
  <si>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</si>
  <si>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</si>
  <si>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</si>
  <si>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</si>
  <si>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</si>
  <si>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</si>
  <si>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</si>
  <si>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</si>
  <si>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</si>
  <si>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</si>
  <si>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</si>
  <si>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</si>
  <si>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</si>
  <si>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</si>
  <si>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</si>
  <si>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</si>
  <si>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</si>
  <si>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</si>
  <si>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</si>
  <si>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</si>
  <si>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</si>
  <si>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</si>
  <si>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</si>
  <si>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</si>
  <si>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</si>
  <si>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</si>
  <si>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</si>
  <si>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</si>
  <si>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</si>
  <si>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</si>
  <si>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</si>
  <si>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</si>
  <si>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</si>
  <si>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</si>
  <si>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</si>
  <si>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</si>
  <si>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</si>
  <si>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</si>
  <si>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</si>
  <si>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</si>
  <si>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</si>
  <si>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</si>
  <si>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</si>
  <si>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</si>
  <si>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</si>
  <si>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</si>
  <si>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</si>
  <si>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</si>
  <si>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</si>
  <si>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</si>
  <si>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</si>
  <si>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</si>
  <si>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</si>
  <si>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</si>
  <si>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</si>
  <si>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</si>
  <si>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</si>
  <si>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</si>
  <si>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</si>
  <si>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</si>
  <si>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</si>
  <si>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</si>
  <si>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</si>
  <si>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</si>
  <si>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</si>
  <si>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</si>
  <si>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</si>
  <si>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</si>
  <si>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</si>
  <si>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</si>
  <si>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</si>
  <si>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</si>
  <si>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</si>
  <si>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</si>
  <si>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</si>
  <si>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</si>
  <si>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</si>
  <si>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</si>
  <si>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</si>
  <si>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</si>
  <si>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</si>
  <si>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</si>
  <si>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</si>
  <si>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</si>
  <si>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</si>
  <si>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</si>
  <si>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</si>
  <si>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</si>
  <si>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</si>
  <si>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</si>
  <si>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</si>
  <si>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</si>
  <si>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</si>
  <si>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</si>
  <si>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</si>
  <si>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</si>
  <si>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</si>
  <si>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</si>
  <si>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</si>
  <si>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</si>
  <si>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</si>
  <si>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</si>
  <si>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</si>
  <si>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</si>
  <si>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</si>
  <si>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</si>
  <si>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</si>
  <si>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</si>
  <si>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</si>
  <si>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</si>
  <si>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</si>
  <si>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</si>
  <si>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</si>
  <si>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</si>
  <si>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</si>
  <si>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</si>
  <si>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</si>
  <si>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</si>
  <si>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</si>
  <si>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</si>
  <si>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</si>
  <si>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</si>
  <si>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</si>
  <si>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</si>
  <si>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</si>
  <si>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</si>
  <si>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</si>
  <si>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</si>
  <si>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</si>
  <si>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</si>
  <si>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</si>
  <si>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</si>
  <si>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</si>
  <si>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</si>
  <si>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</si>
  <si>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</si>
  <si>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</si>
  <si>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</si>
  <si>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</si>
  <si>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</si>
  <si>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</si>
  <si>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</si>
  <si>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</si>
  <si>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</si>
  <si>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</si>
  <si>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</si>
  <si>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</si>
  <si>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</si>
  <si>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</si>
  <si>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</si>
  <si>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</si>
  <si>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</si>
  <si>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</si>
  <si>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</si>
  <si>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</si>
  <si>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</si>
  <si>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</si>
  <si>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</si>
  <si>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</si>
  <si>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</si>
  <si>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</si>
  <si>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</si>
  <si>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</si>
  <si>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</si>
  <si>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</si>
  <si>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</si>
  <si>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</si>
  <si>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</si>
  <si>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</si>
  <si>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</si>
  <si>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</si>
  <si>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</si>
  <si>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</si>
  <si>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</si>
  <si>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</si>
  <si>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</si>
  <si>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</si>
  <si>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</si>
  <si>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</si>
  <si>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</si>
  <si>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</si>
  <si>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</si>
  <si>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</si>
  <si>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</si>
  <si>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</si>
  <si>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</si>
  <si>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</si>
  <si>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</si>
  <si>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</si>
  <si>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</si>
  <si>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</si>
  <si>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</si>
  <si>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</si>
  <si>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</si>
  <si>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</si>
  <si>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</si>
  <si>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</si>
  <si>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</si>
  <si>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</si>
  <si>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</si>
  <si>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</si>
  <si>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</si>
  <si>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</si>
  <si>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</si>
  <si>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</si>
  <si>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</si>
  <si>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</si>
  <si>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</si>
  <si>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</si>
  <si>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</si>
  <si>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</si>
  <si>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</si>
  <si>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</si>
  <si>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</si>
  <si>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</si>
  <si>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</si>
  <si>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</si>
  <si>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</si>
  <si>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</si>
  <si>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</si>
  <si>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</si>
  <si>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</si>
  <si>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</si>
  <si>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</si>
  <si>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</si>
  <si>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</si>
  <si>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</si>
  <si>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</si>
  <si>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</si>
  <si>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</si>
  <si>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</si>
  <si>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</si>
  <si>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</si>
  <si>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</si>
  <si>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</si>
  <si>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</si>
  <si>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</si>
  <si>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</si>
  <si>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</si>
  <si>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</si>
  <si>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</si>
  <si>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</si>
  <si>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</si>
  <si>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</si>
  <si>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</si>
  <si>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</si>
  <si>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</si>
  <si>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</si>
  <si>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</si>
  <si>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</si>
  <si>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</si>
  <si>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</si>
  <si>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</si>
  <si>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</si>
  <si>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</si>
  <si>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</si>
  <si>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</si>
  <si>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</si>
  <si>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</si>
  <si>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</si>
  <si>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</si>
  <si>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</si>
  <si>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</si>
  <si>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</si>
  <si>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</si>
  <si>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</si>
  <si>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</si>
  <si>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</si>
  <si>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</si>
  <si>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</si>
  <si>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</si>
  <si>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</si>
  <si>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</si>
  <si>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</si>
  <si>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</si>
  <si>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</si>
  <si>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</si>
  <si>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</si>
  <si>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</si>
  <si>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</si>
  <si>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</si>
  <si>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</si>
  <si>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</si>
  <si>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</si>
  <si>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</si>
  <si>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</si>
  <si>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</si>
  <si>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</si>
  <si>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</si>
  <si>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</si>
  <si>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</si>
  <si>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</si>
  <si>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</si>
  <si>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</si>
  <si>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</si>
  <si>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</si>
  <si>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</si>
  <si>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</si>
  <si>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</si>
  <si>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</si>
  <si>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</si>
  <si>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</si>
  <si>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</si>
  <si>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</si>
  <si>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</si>
  <si>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</si>
  <si>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</si>
  <si>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</si>
  <si>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</si>
  <si>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</si>
  <si>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</si>
  <si>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</si>
  <si>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</si>
  <si>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</si>
  <si>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</si>
  <si>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</si>
  <si>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</si>
  <si>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</si>
  <si>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</si>
  <si>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</si>
  <si>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</si>
  <si>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</si>
  <si>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</si>
  <si>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</si>
  <si>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</si>
  <si>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</si>
  <si>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</si>
  <si>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</si>
  <si>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</si>
  <si>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</si>
  <si>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</si>
  <si>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</si>
  <si>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</si>
  <si>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</si>
  <si>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</si>
  <si>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</si>
  <si>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</si>
  <si>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</si>
  <si>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</si>
  <si>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</si>
  <si>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</si>
  <si>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</si>
  <si>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</si>
  <si>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</si>
  <si>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</si>
  <si>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</si>
  <si>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</si>
  <si>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</si>
  <si>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</si>
  <si>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</si>
  <si>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</si>
  <si>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</si>
  <si>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</si>
  <si>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</si>
  <si>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</si>
  <si>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</si>
  <si>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</si>
  <si>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</si>
  <si>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</si>
  <si>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</si>
  <si>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</si>
  <si>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</si>
  <si>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</si>
  <si>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</si>
  <si>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</si>
  <si>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</si>
  <si>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</si>
  <si>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</si>
  <si>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</si>
  <si>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</si>
  <si>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</si>
  <si>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</si>
  <si>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</si>
  <si>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</si>
  <si>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</si>
  <si>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</si>
  <si>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</si>
  <si>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</si>
  <si>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</si>
  <si>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</si>
  <si>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</si>
  <si>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</si>
  <si>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</si>
  <si>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</si>
  <si>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</si>
  <si>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</si>
  <si>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</si>
  <si>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</si>
  <si>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</si>
  <si>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</si>
  <si>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</si>
  <si>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</si>
  <si>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</si>
  <si>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</si>
  <si>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</si>
  <si>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</si>
  <si>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</si>
  <si>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</si>
  <si>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</si>
  <si>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</si>
  <si>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</si>
  <si>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</si>
  <si>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</si>
  <si>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</si>
  <si>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</si>
  <si>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</si>
  <si>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</si>
  <si>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</si>
  <si>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</si>
  <si>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</si>
  <si>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</si>
  <si>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</si>
  <si>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</si>
  <si>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</si>
  <si>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</si>
  <si>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</si>
  <si>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</si>
  <si>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</si>
  <si>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</si>
  <si>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</si>
  <si>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</si>
  <si>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</si>
  <si>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</si>
  <si>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</si>
  <si>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</si>
  <si>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</si>
  <si>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</si>
  <si>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</si>
  <si>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</si>
  <si>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</si>
  <si>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</si>
  <si>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</si>
  <si>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</si>
  <si>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</si>
  <si>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</si>
  <si>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</si>
  <si>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</si>
  <si>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</si>
  <si>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</si>
  <si>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</si>
  <si>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</si>
  <si>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</si>
  <si>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</si>
  <si>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</si>
  <si>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</si>
  <si>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</si>
  <si>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</si>
  <si>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</si>
  <si>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</si>
  <si>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</si>
  <si>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</si>
  <si>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</si>
  <si>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</si>
  <si>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</si>
  <si>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</si>
  <si>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</si>
  <si>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</si>
  <si>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</si>
  <si>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</si>
  <si>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</si>
  <si>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</si>
  <si>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</si>
  <si>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</si>
  <si>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</si>
  <si>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</si>
  <si>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</si>
  <si>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</si>
  <si>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</si>
  <si>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</si>
  <si>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</si>
  <si>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</si>
  <si>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</si>
  <si>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</si>
  <si>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</si>
  <si>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</si>
  <si>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</si>
  <si>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</si>
  <si>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</si>
  <si>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</si>
  <si>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</si>
  <si>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</si>
  <si>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</si>
  <si>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</si>
  <si>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</si>
  <si>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</si>
  <si>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</si>
  <si>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</si>
  <si>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</si>
  <si>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</si>
  <si>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</si>
  <si>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</si>
  <si>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</si>
  <si>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</si>
  <si>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</si>
  <si>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</si>
  <si>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</si>
  <si>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</si>
  <si>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</si>
  <si>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</si>
  <si>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</si>
  <si>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</si>
  <si>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</si>
  <si>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</si>
  <si>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</si>
  <si>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</si>
  <si>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</si>
  <si>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</si>
  <si>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</si>
  <si>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</si>
  <si>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</si>
  <si>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</si>
  <si>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</si>
  <si>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</si>
  <si>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</si>
  <si>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</si>
  <si>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</si>
  <si>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</si>
  <si>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</si>
  <si>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</si>
  <si>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</si>
  <si>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</si>
  <si>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</si>
  <si>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</si>
  <si>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</si>
  <si>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</si>
  <si>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</si>
  <si>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</si>
  <si>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</si>
  <si>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</si>
  <si>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</si>
  <si>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</si>
  <si>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</si>
  <si>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</si>
  <si>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</si>
  <si>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</si>
  <si>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</si>
  <si>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</si>
  <si>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</si>
  <si>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</si>
  <si>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</si>
  <si>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</si>
  <si>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</si>
  <si>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</si>
  <si>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</si>
  <si>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</si>
  <si>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</si>
  <si>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</si>
  <si>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</si>
  <si>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</si>
  <si>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</si>
  <si>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</si>
  <si>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</si>
  <si>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</si>
  <si>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</si>
  <si>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</si>
  <si>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</si>
  <si>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</si>
  <si>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</si>
  <si>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</si>
  <si>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</si>
  <si>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</si>
  <si>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</si>
  <si>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</si>
  <si>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</si>
  <si>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</si>
  <si>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</si>
  <si>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</si>
  <si>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</si>
  <si>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</si>
  <si>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</si>
  <si>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</si>
  <si>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</si>
  <si>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</si>
  <si>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</si>
  <si>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</si>
  <si>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</si>
  <si>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</si>
  <si>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</si>
  <si>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</si>
  <si>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</si>
  <si>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</si>
  <si>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</si>
  <si>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</si>
  <si>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</si>
  <si>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</si>
  <si>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</si>
  <si>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</si>
  <si>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</si>
  <si>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</si>
  <si>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</si>
  <si>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</si>
  <si>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</si>
  <si>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</si>
  <si>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</si>
  <si>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</si>
  <si>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</si>
  <si>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</si>
  <si>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</si>
  <si>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</si>
  <si>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</si>
  <si>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</si>
  <si>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</si>
  <si>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</si>
  <si>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</si>
  <si>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</si>
  <si>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</si>
  <si>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</si>
  <si>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</si>
  <si>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</si>
  <si>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</si>
  <si>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</si>
  <si>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</si>
  <si>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</si>
  <si>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</si>
  <si>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</si>
  <si>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</si>
  <si>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</si>
  <si>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</si>
  <si>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</si>
  <si>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</si>
  <si>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</si>
  <si>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</si>
  <si>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</si>
  <si>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</si>
  <si>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</si>
  <si>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</si>
  <si>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</si>
  <si>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</si>
  <si>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</si>
  <si>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</si>
  <si>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</si>
  <si>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</si>
  <si>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</si>
  <si>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</si>
  <si>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</si>
  <si>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</si>
  <si>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</si>
  <si>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</si>
  <si>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</si>
  <si>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</si>
  <si>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</si>
  <si>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</si>
  <si>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</si>
  <si>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</si>
  <si>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</si>
  <si>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</si>
  <si>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</si>
  <si>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</si>
  <si>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</si>
  <si>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</si>
  <si>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</si>
  <si>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</si>
  <si>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</si>
  <si>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</si>
  <si>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</si>
  <si>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</si>
  <si>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</si>
  <si>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</si>
  <si>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</si>
  <si>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</si>
  <si>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</si>
  <si>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</si>
  <si>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</si>
  <si>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</si>
  <si>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</si>
  <si>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</si>
  <si>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</si>
  <si>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</si>
  <si>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</si>
  <si>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</si>
  <si>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</si>
  <si>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</si>
  <si>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</si>
  <si>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</si>
  <si>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</si>
  <si>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</si>
  <si>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</si>
  <si>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</si>
  <si>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</si>
  <si>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</si>
  <si>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</si>
  <si>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</si>
  <si>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</si>
  <si>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</si>
  <si>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</si>
  <si>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</si>
  <si>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</si>
  <si>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</si>
  <si>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</si>
  <si>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</si>
  <si>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</si>
  <si>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</si>
  <si>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</si>
  <si>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</si>
  <si>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</si>
  <si>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</si>
  <si>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</si>
  <si>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</si>
  <si>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</si>
  <si>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</si>
  <si>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</si>
  <si>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</si>
  <si>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</si>
  <si>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</si>
  <si>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</si>
  <si>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</si>
  <si>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</si>
  <si>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</si>
  <si>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</si>
  <si>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</si>
  <si>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</si>
  <si>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</si>
  <si>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</si>
  <si>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</si>
  <si>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</si>
  <si>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</si>
  <si>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</si>
  <si>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</si>
  <si>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</si>
  <si>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</si>
  <si>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</si>
  <si>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</si>
  <si>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</si>
  <si>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</si>
  <si>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</si>
  <si>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</si>
  <si>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</si>
  <si>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</si>
  <si>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</si>
  <si>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</si>
  <si>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</si>
  <si>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</si>
  <si>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</si>
  <si>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</si>
  <si>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</si>
  <si>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</si>
  <si>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</si>
  <si>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</si>
  <si>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</si>
  <si>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</si>
  <si>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</si>
  <si>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</si>
  <si>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</si>
  <si>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</si>
  <si>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</si>
  <si>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</si>
  <si>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</si>
  <si>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</si>
  <si>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</si>
  <si>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</si>
  <si>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</si>
  <si>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</si>
  <si>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</si>
  <si>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</si>
  <si>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</si>
  <si>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</si>
  <si>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</si>
  <si>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</si>
  <si>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</si>
  <si>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</si>
  <si>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</si>
  <si>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</si>
  <si>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</si>
  <si>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</si>
  <si>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</si>
  <si>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</si>
  <si>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</si>
  <si>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</si>
  <si>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</si>
  <si>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</si>
  <si>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</si>
  <si>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</si>
  <si>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</si>
  <si>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</si>
  <si>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</si>
  <si>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</si>
  <si>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</si>
  <si>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</si>
  <si>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</si>
  <si>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</si>
  <si>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</si>
  <si>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</si>
  <si>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</si>
  <si>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</si>
  <si>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</si>
  <si>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</si>
  <si>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</si>
  <si>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</si>
  <si>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</si>
  <si>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</si>
  <si>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</si>
  <si>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</si>
  <si>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</si>
  <si>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</si>
  <si>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</si>
  <si>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</si>
  <si>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</si>
  <si>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</si>
  <si>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</si>
  <si>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</si>
  <si>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</si>
  <si>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</si>
  <si>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</si>
  <si>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</si>
  <si>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</si>
  <si>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</si>
  <si>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</si>
  <si>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</si>
  <si>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</si>
  <si>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</si>
  <si>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</si>
  <si>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</si>
  <si>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</si>
  <si>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</si>
  <si>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</si>
  <si>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</si>
  <si>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</si>
  <si>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</si>
  <si>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</si>
  <si>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</si>
  <si>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</si>
  <si>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</si>
  <si>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</si>
  <si>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</si>
  <si>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</si>
  <si>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</si>
  <si>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</si>
  <si>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</si>
  <si>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</si>
  <si>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</si>
  <si>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</si>
  <si>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</si>
  <si>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</si>
  <si>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</si>
  <si>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</si>
  <si>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</si>
  <si>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</si>
  <si>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</si>
  <si>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</si>
  <si>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</si>
  <si>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</si>
  <si>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</si>
  <si>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</si>
  <si>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</si>
  <si>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</si>
  <si>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</si>
  <si>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</si>
  <si>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</si>
  <si>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</si>
  <si>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</si>
  <si>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</si>
  <si>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</si>
  <si>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</si>
  <si>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</si>
  <si>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</si>
  <si>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</si>
  <si>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</si>
  <si>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</si>
  <si>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</si>
  <si>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</si>
  <si>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</si>
  <si>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</si>
  <si>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</si>
  <si>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</si>
  <si>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</si>
  <si>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</si>
  <si>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</si>
  <si>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</si>
  <si>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</si>
  <si>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</si>
  <si>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</si>
  <si>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</si>
  <si>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</si>
  <si>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</si>
  <si>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</si>
  <si>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</si>
  <si>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</si>
  <si>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</si>
  <si>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</si>
  <si>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</si>
  <si>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</si>
  <si>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</si>
  <si>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</si>
  <si>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</si>
  <si>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</si>
  <si>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</si>
  <si>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</si>
  <si>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</si>
  <si>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</si>
  <si>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</si>
  <si>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</si>
  <si>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</si>
  <si>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</si>
  <si>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</si>
  <si>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</si>
  <si>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</si>
  <si>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</si>
  <si>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</si>
  <si>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</si>
  <si>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</si>
  <si>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</si>
  <si>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</si>
  <si>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</si>
  <si>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</si>
  <si>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</si>
  <si>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</si>
  <si>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</si>
  <si>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</si>
  <si>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</si>
  <si>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</si>
  <si>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</si>
  <si>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</si>
  <si>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</si>
  <si>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</si>
  <si>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</si>
  <si>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</si>
  <si>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</si>
  <si>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</si>
  <si>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</si>
  <si>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</si>
  <si>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</si>
  <si>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</si>
  <si>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</si>
  <si>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</si>
  <si>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</si>
  <si>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</si>
  <si>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</si>
  <si>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</si>
  <si>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</si>
  <si>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</si>
  <si>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</si>
  <si>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</si>
  <si>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</si>
  <si>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</si>
  <si>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</si>
  <si>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</si>
  <si>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</si>
  <si>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</si>
  <si>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</si>
  <si>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</si>
  <si>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</si>
  <si>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</si>
  <si>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</si>
  <si>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</si>
  <si>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</si>
  <si>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</si>
  <si>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</si>
  <si>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</si>
  <si>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</si>
  <si>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</si>
  <si>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</si>
  <si>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</si>
  <si>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</si>
  <si>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</si>
  <si>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</si>
  <si>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</si>
  <si>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</si>
  <si>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</si>
  <si>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</si>
  <si>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</si>
  <si>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</si>
  <si>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</si>
  <si>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</si>
  <si>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</si>
  <si>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</si>
  <si>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</si>
  <si>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</si>
  <si>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</si>
  <si>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</si>
  <si>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</si>
  <si>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</si>
  <si>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</si>
  <si>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</si>
  <si>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</si>
  <si>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</si>
  <si>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</si>
  <si>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</si>
  <si>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</si>
  <si>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</si>
  <si>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</si>
  <si>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</si>
  <si>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</si>
  <si>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</si>
  <si>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</si>
  <si>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</si>
  <si>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</si>
  <si>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</si>
  <si>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</si>
  <si>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</si>
  <si>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</si>
  <si>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</si>
  <si>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</si>
  <si>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</si>
  <si>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</si>
  <si>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</si>
  <si>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</si>
  <si>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</si>
  <si>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</si>
  <si>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</si>
  <si>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</si>
  <si>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</si>
  <si>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</si>
  <si>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</si>
  <si>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</si>
  <si>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</si>
  <si>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</si>
  <si>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</si>
  <si>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</si>
  <si>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</si>
  <si>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</si>
  <si>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</si>
  <si>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</si>
  <si>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</si>
  <si>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</si>
  <si>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</si>
  <si>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</si>
  <si>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</si>
  <si>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</si>
  <si>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</si>
  <si>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</si>
  <si>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</si>
  <si>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</si>
  <si>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</si>
  <si>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</si>
  <si>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</si>
  <si>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</si>
  <si>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</si>
  <si>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</si>
  <si>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</si>
  <si>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</si>
  <si>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</si>
  <si>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</si>
  <si>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</si>
  <si>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</si>
  <si>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</si>
  <si>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</si>
  <si>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</si>
  <si>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</si>
  <si>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</si>
  <si>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</si>
  <si>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</si>
  <si>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</si>
  <si>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</si>
  <si>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</si>
  <si>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</si>
  <si>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</si>
  <si>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</si>
  <si>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</si>
  <si>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</si>
  <si>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</si>
  <si>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</si>
  <si>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</si>
  <si>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</si>
  <si>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</si>
  <si>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</si>
  <si>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</si>
  <si>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</si>
  <si>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</si>
  <si>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</si>
  <si>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</si>
  <si>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</si>
  <si>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</si>
  <si>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</si>
  <si>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</si>
  <si>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</si>
  <si>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</si>
  <si>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</si>
  <si>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</si>
  <si>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</si>
  <si>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</si>
  <si>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</si>
  <si>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</si>
  <si>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</si>
  <si>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</si>
  <si>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</si>
  <si>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</si>
  <si>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</si>
  <si>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</si>
  <si>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</si>
  <si>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</si>
  <si>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</si>
  <si>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</si>
  <si>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</si>
  <si>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</si>
  <si>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</si>
  <si>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</si>
  <si>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</si>
  <si>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</si>
  <si>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</si>
  <si>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</si>
  <si>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</si>
  <si>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</si>
  <si>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</si>
  <si>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</si>
  <si>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</si>
  <si>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</si>
  <si>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</si>
  <si>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</si>
  <si>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</si>
  <si>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</si>
  <si>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</si>
  <si>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</si>
  <si>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</si>
  <si>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</si>
  <si>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</si>
  <si>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</si>
  <si>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</si>
  <si>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</si>
  <si>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</si>
  <si>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</si>
  <si>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</si>
  <si>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</si>
  <si>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</si>
  <si>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</si>
  <si>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</si>
  <si>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</si>
  <si>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</si>
  <si>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</si>
  <si>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</si>
  <si>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</si>
  <si>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</si>
  <si>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</si>
  <si>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</si>
  <si>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</si>
  <si>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</si>
  <si>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</si>
  <si>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</si>
  <si>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</si>
  <si>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</si>
  <si>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</si>
  <si>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</si>
  <si>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</si>
  <si>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</si>
  <si>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</si>
  <si>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</si>
  <si>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</si>
  <si>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</si>
  <si>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</si>
  <si>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</si>
  <si>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</si>
  <si>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</si>
  <si>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</si>
  <si>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</si>
  <si>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</si>
  <si>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</si>
  <si>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</si>
  <si>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</si>
  <si>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</si>
  <si>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</si>
  <si>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</si>
  <si>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</si>
  <si>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</si>
  <si>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</si>
  <si>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</si>
  <si>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</si>
  <si>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</si>
  <si>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</si>
  <si>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</si>
  <si>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</si>
  <si>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</si>
  <si>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</si>
  <si>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</si>
  <si>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</si>
  <si>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</si>
  <si>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</si>
  <si>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</si>
  <si>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</si>
  <si>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</si>
  <si>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</si>
  <si>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</si>
  <si>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</si>
  <si>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</si>
  <si>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</si>
  <si>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</si>
  <si>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</si>
  <si>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</si>
  <si>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</si>
  <si>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</si>
  <si>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</si>
  <si>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</si>
  <si>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</si>
  <si>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</si>
  <si>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</si>
  <si>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</si>
  <si>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</si>
  <si>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</si>
  <si>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</si>
  <si>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</si>
  <si>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</si>
  <si>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</si>
  <si>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</si>
  <si>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</si>
  <si>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</si>
  <si>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</si>
  <si>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</si>
  <si>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</si>
  <si>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</si>
  <si>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</si>
  <si>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</si>
  <si>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</si>
  <si>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</si>
  <si>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</si>
  <si>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</si>
  <si>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</si>
  <si>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</si>
  <si>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</si>
  <si>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</si>
  <si>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</si>
  <si>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</si>
  <si>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</si>
  <si>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</si>
  <si>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</si>
  <si>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</si>
  <si>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</si>
  <si>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</si>
  <si>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</si>
  <si>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</si>
  <si>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</si>
  <si>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</si>
  <si>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</si>
  <si>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</si>
  <si>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</si>
  <si>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</si>
  <si>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</si>
  <si>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</si>
  <si>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</si>
  <si>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</si>
  <si>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</si>
  <si>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</si>
  <si>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</si>
  <si>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</si>
  <si>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</si>
  <si>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</si>
  <si>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</si>
  <si>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</si>
  <si>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</si>
  <si>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</si>
  <si>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</si>
  <si>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</si>
  <si>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</si>
  <si>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</si>
  <si>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</si>
  <si>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</si>
  <si>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</si>
  <si>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</si>
  <si>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</si>
  <si>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</si>
  <si>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</si>
  <si>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</si>
  <si>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</si>
  <si>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</si>
  <si>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</si>
  <si>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</si>
  <si>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</si>
  <si>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</si>
  <si>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</si>
  <si>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</si>
  <si>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</si>
  <si>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</si>
  <si>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</si>
  <si>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</si>
  <si>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</si>
  <si>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</si>
  <si>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</si>
  <si>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</si>
  <si>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</si>
  <si>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</si>
  <si>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</si>
  <si>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</si>
  <si>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</si>
  <si>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</si>
  <si>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</si>
  <si>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</si>
  <si>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</si>
  <si>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</si>
  <si>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</si>
  <si>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</si>
  <si>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</si>
  <si>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</si>
  <si>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</si>
  <si>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</si>
  <si>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</si>
  <si>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</si>
  <si>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</si>
  <si>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</si>
  <si>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</si>
  <si>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</si>
  <si>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</si>
  <si>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</si>
  <si>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</si>
  <si>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</si>
  <si>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</si>
  <si>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</si>
  <si>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</si>
  <si>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</si>
  <si>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</si>
  <si>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</si>
  <si>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</si>
  <si>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</si>
  <si>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</si>
  <si>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</si>
  <si>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</si>
  <si>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</si>
  <si>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</si>
  <si>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</si>
  <si>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</si>
  <si>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</si>
  <si>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</si>
  <si>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</si>
  <si>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</si>
  <si>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</si>
  <si>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</si>
  <si>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</si>
  <si>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</si>
  <si>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</si>
  <si>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</si>
  <si>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</si>
  <si>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</si>
  <si>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</si>
  <si>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</si>
  <si>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</si>
  <si>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</si>
  <si>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</si>
  <si>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</si>
  <si>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</si>
  <si>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</si>
  <si>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</si>
  <si>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</si>
  <si>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</si>
  <si>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</si>
  <si>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</si>
  <si>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</si>
  <si>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</si>
  <si>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</si>
  <si>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</si>
  <si>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</si>
  <si>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</si>
  <si>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</si>
  <si>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</si>
  <si>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</si>
  <si>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</si>
  <si>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</si>
  <si>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</si>
  <si>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</si>
  <si>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</si>
  <si>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</si>
  <si>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</si>
  <si>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</si>
  <si>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</si>
  <si>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</si>
  <si>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</si>
  <si>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</si>
  <si>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</si>
  <si>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</si>
  <si>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</si>
  <si>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</si>
  <si>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</si>
  <si>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</si>
  <si>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</si>
  <si>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</si>
  <si>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</si>
  <si>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</si>
  <si>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</si>
  <si>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</si>
  <si>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</si>
  <si>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</si>
  <si>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</si>
  <si>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</si>
  <si>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</si>
  <si>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</si>
  <si>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</si>
  <si>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</si>
  <si>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</si>
  <si>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</si>
  <si>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</si>
  <si>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</si>
  <si>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</si>
  <si>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</si>
  <si>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</si>
  <si>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</si>
  <si>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</si>
  <si>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</si>
  <si>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</si>
  <si>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</si>
  <si>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</si>
  <si>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</si>
  <si>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</si>
  <si>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</si>
  <si>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</si>
  <si>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</si>
  <si>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</si>
  <si>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</si>
  <si>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</si>
  <si>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</si>
  <si>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</si>
  <si>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</si>
  <si>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</si>
  <si>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</si>
  <si>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</si>
  <si>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</si>
  <si>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</si>
  <si>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</si>
  <si>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</si>
  <si>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</si>
  <si>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</si>
  <si>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</si>
  <si>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</si>
  <si>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</si>
  <si>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</si>
  <si>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</si>
  <si>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</si>
  <si>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</si>
  <si>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</si>
  <si>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</si>
  <si>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</si>
  <si>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</si>
  <si>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</si>
  <si>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</si>
  <si>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</si>
  <si>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</si>
  <si>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</si>
  <si>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</si>
  <si>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</si>
  <si>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</si>
  <si>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</si>
  <si>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</si>
  <si>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</si>
  <si>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</si>
  <si>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</si>
  <si>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</si>
  <si>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</si>
  <si>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</si>
  <si>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</si>
  <si>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</si>
  <si>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</si>
  <si>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</si>
  <si>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</si>
  <si>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</si>
  <si>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</si>
  <si>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</si>
  <si>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</si>
  <si>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</si>
  <si>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</si>
  <si>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</si>
  <si>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</si>
  <si>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</si>
  <si>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</si>
  <si>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</si>
  <si>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</si>
  <si>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</si>
  <si>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</si>
  <si>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</si>
  <si>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</si>
  <si>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</si>
  <si>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</si>
  <si>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</si>
  <si>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</si>
  <si>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</si>
  <si>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</si>
  <si>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</si>
  <si>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</si>
  <si>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</si>
  <si>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</si>
  <si>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</si>
  <si>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</si>
  <si>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</si>
  <si>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</si>
  <si>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</si>
  <si>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</si>
  <si>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</si>
  <si>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</si>
  <si>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</si>
  <si>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</si>
  <si>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</si>
  <si>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</si>
  <si>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</si>
  <si>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</si>
  <si>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</si>
  <si>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</si>
  <si>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</si>
  <si>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</si>
  <si>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</si>
  <si>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</si>
  <si>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</si>
  <si>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</si>
  <si>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</si>
  <si>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</si>
  <si>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</si>
  <si>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</si>
  <si>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</si>
  <si>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</si>
  <si>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</si>
  <si>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</si>
  <si>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</si>
  <si>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</si>
  <si>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</si>
  <si>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</si>
  <si>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</si>
  <si>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</si>
  <si>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</si>
  <si>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</si>
  <si>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</si>
  <si>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</si>
  <si>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</si>
  <si>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</si>
  <si>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</si>
  <si>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</si>
  <si>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</si>
  <si>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</si>
  <si>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</si>
  <si>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</si>
  <si>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</si>
  <si>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</si>
  <si>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</si>
  <si>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</si>
  <si>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</si>
  <si>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</si>
  <si>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</si>
  <si>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</si>
  <si>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</si>
  <si>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</si>
  <si>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</si>
  <si>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</si>
  <si>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</si>
  <si>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</si>
  <si>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</si>
  <si>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</si>
  <si>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</si>
  <si>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</si>
  <si>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</si>
  <si>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</si>
  <si>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</si>
  <si>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</si>
  <si>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</si>
  <si>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</si>
  <si>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</si>
  <si>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</si>
  <si>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</si>
  <si>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</si>
  <si>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</si>
  <si>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</si>
  <si>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</si>
  <si>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</si>
  <si>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</si>
  <si>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</si>
  <si>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</si>
  <si>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</si>
  <si>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</si>
  <si>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</si>
  <si>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</si>
  <si>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</si>
  <si>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</si>
  <si>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</si>
  <si>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</si>
  <si>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</si>
  <si>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</si>
  <si>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</si>
  <si>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</si>
  <si>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</si>
  <si>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</si>
  <si>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</si>
  <si>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</si>
  <si>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</si>
  <si>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</si>
  <si>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</si>
  <si>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</si>
  <si>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</si>
  <si>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</si>
  <si>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</si>
  <si>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</si>
  <si>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</si>
  <si>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</si>
  <si>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</si>
  <si>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</si>
  <si>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</si>
  <si>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</si>
  <si>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</si>
  <si>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</si>
  <si>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</si>
  <si>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</si>
  <si>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</si>
  <si>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</si>
  <si>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</si>
  <si>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</si>
  <si>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</si>
  <si>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</si>
  <si>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</si>
  <si>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</si>
  <si>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</si>
  <si>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</si>
  <si>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</si>
  <si>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</si>
  <si>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</si>
  <si>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</si>
  <si>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</si>
  <si>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</si>
  <si>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</si>
  <si>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</si>
  <si>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</si>
  <si>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</si>
  <si>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</si>
  <si>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</si>
  <si>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</si>
  <si>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</si>
  <si>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</si>
  <si>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</si>
  <si>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</si>
  <si>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</si>
  <si>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</si>
  <si>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</si>
  <si>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</si>
  <si>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</si>
  <si>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</si>
  <si>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</si>
  <si>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</si>
  <si>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</si>
  <si>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</si>
  <si>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</si>
  <si>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</si>
  <si>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</si>
  <si>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</si>
  <si>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</si>
  <si>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</si>
  <si>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</si>
  <si>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</si>
  <si>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</si>
  <si>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</si>
  <si>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</si>
  <si>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</si>
  <si>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</si>
  <si>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</si>
  <si>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</si>
  <si>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</si>
  <si>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</si>
  <si>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</si>
  <si>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</si>
  <si>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</si>
  <si>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</si>
  <si>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</si>
  <si>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</si>
  <si>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</si>
  <si>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</si>
  <si>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</si>
  <si>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</si>
  <si>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</si>
  <si>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</si>
  <si>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</si>
  <si>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</si>
  <si>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</si>
  <si>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</si>
  <si>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</si>
  <si>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</si>
  <si>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</si>
  <si>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</si>
  <si>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</si>
  <si>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</si>
  <si>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</si>
  <si>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</si>
  <si>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</si>
  <si>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</si>
  <si>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</si>
  <si>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</si>
  <si>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</si>
  <si>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</si>
  <si>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</si>
  <si>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</si>
  <si>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</si>
  <si>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</si>
  <si>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</si>
  <si>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</si>
  <si>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</si>
  <si>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</si>
  <si>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</si>
  <si>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</si>
  <si>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</si>
  <si>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</si>
  <si>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</si>
  <si>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</si>
  <si>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</si>
  <si>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</si>
  <si>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</si>
  <si>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</si>
  <si>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</si>
  <si>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</si>
  <si>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</si>
  <si>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</si>
  <si>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</si>
  <si>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</si>
  <si>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</si>
  <si>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</si>
  <si>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</si>
  <si>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</si>
  <si>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</si>
  <si>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</si>
  <si>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</si>
  <si>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</si>
  <si>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</si>
  <si>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</si>
  <si>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</si>
  <si>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</si>
  <si>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</si>
  <si>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</si>
  <si>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</si>
  <si>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</si>
  <si>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</si>
  <si>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</si>
  <si>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</si>
  <si>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</si>
  <si>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</si>
  <si>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</si>
  <si>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</si>
  <si>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</si>
  <si>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</si>
  <si>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</si>
  <si>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</si>
  <si>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</si>
  <si>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</si>
  <si>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</si>
  <si>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</si>
  <si>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</si>
  <si>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</si>
  <si>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</si>
  <si>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</si>
  <si>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</si>
  <si>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</si>
  <si>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</si>
  <si>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</si>
  <si>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</si>
  <si>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</si>
  <si>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</si>
  <si>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</si>
  <si>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</si>
  <si>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</si>
  <si>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</si>
  <si>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</si>
  <si>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</si>
  <si>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</si>
  <si>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</si>
  <si>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</si>
  <si>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</si>
  <si>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</si>
  <si>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</si>
  <si>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</si>
  <si>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</si>
  <si>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</si>
  <si>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</si>
  <si>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</si>
  <si>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</si>
  <si>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</si>
  <si>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</si>
  <si>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</si>
  <si>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</si>
  <si>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</si>
  <si>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</si>
  <si>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</si>
  <si>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</si>
  <si>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</si>
  <si>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</si>
  <si>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</si>
  <si>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</si>
  <si>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</si>
  <si>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</si>
  <si>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</si>
  <si>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</si>
  <si>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</si>
  <si>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</si>
  <si>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</si>
  <si>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</si>
  <si>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</si>
  <si>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</si>
  <si>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</si>
  <si>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</si>
  <si>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</si>
  <si>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</si>
  <si>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</si>
  <si>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</si>
  <si>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</si>
  <si>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</si>
  <si>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</si>
  <si>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</si>
  <si>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</si>
  <si>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</si>
  <si>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</si>
  <si>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</si>
  <si>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</si>
  <si>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</si>
  <si>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</si>
  <si>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</si>
  <si>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</si>
  <si>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</si>
  <si>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</si>
  <si>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</si>
  <si>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</si>
  <si>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</si>
  <si>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</si>
  <si>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</si>
  <si>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</si>
  <si>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</si>
  <si>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</si>
  <si>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</si>
  <si>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</si>
  <si>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</si>
  <si>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</si>
  <si>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</si>
  <si>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</si>
  <si>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</si>
  <si>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</si>
  <si>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</si>
  <si>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</si>
  <si>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</si>
  <si>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</si>
  <si>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</si>
  <si>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</si>
  <si>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</si>
  <si>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</si>
  <si>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</si>
  <si>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</si>
  <si>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</si>
  <si>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</si>
  <si>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</si>
  <si>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</si>
  <si>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</si>
  <si>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</si>
  <si>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</si>
  <si>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</si>
  <si>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</si>
  <si>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</si>
  <si>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</si>
  <si>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</si>
  <si>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</si>
  <si>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</si>
  <si>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</si>
  <si>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</si>
  <si>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</si>
  <si>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</si>
  <si>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</si>
  <si>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</si>
  <si>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</si>
  <si>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</si>
  <si>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</si>
  <si>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</si>
  <si>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</si>
  <si>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</si>
  <si>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</si>
  <si>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</si>
  <si>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</si>
  <si>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</si>
  <si>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</si>
  <si>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</si>
  <si>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</si>
  <si>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</si>
  <si>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</si>
  <si>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</si>
  <si>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</si>
  <si>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</si>
  <si>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</si>
  <si>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</si>
  <si>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</si>
  <si>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</si>
  <si>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</si>
  <si>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</si>
  <si>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</si>
  <si>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</si>
  <si>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</si>
  <si>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</si>
  <si>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</si>
  <si>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</si>
  <si>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</si>
  <si>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</si>
  <si>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</si>
  <si>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</si>
  <si>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</si>
  <si>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</si>
  <si>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</si>
  <si>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</si>
  <si>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</si>
  <si>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</si>
  <si>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</si>
  <si>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</si>
  <si>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</si>
  <si>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</si>
  <si>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</si>
  <si>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</si>
  <si>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</si>
  <si>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</si>
  <si>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</si>
  <si>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</si>
  <si>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</si>
  <si>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</si>
  <si>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</si>
  <si>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</si>
  <si>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</si>
  <si>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</si>
  <si>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</si>
  <si>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</si>
  <si>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</si>
  <si>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</si>
  <si>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</si>
  <si>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</si>
  <si>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</si>
  <si>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</si>
  <si>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</si>
  <si>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</si>
  <si>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</si>
  <si>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</si>
  <si>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</si>
  <si>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</si>
  <si>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</si>
  <si>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</si>
  <si>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</si>
  <si>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</si>
  <si>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</si>
  <si>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</si>
  <si>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</si>
  <si>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</si>
  <si>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</si>
  <si>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</si>
  <si>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</si>
  <si>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</si>
  <si>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</si>
  <si>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</si>
  <si>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</si>
  <si>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</si>
  <si>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</si>
  <si>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</si>
  <si>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</si>
  <si>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</si>
  <si>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</si>
  <si>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</si>
  <si>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</si>
  <si>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</si>
  <si>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</si>
  <si>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</si>
  <si>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</si>
  <si>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</si>
  <si>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</si>
  <si>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</si>
  <si>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</si>
  <si>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</si>
  <si>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</si>
  <si>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</si>
  <si>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</si>
  <si>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</si>
  <si>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</si>
  <si>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</si>
  <si>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</si>
  <si>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</si>
  <si>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</si>
  <si>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</si>
  <si>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</si>
  <si>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</si>
  <si>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</si>
  <si>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</si>
  <si>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</si>
  <si>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</si>
  <si>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</si>
  <si>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</si>
  <si>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</si>
  <si>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</si>
  <si>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</si>
  <si>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</si>
  <si>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</si>
  <si>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</si>
  <si>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</si>
  <si>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</si>
  <si>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</si>
  <si>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</si>
  <si>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</si>
  <si>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</si>
  <si>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</si>
  <si>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</si>
  <si>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</si>
  <si>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</si>
  <si>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</si>
  <si>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</si>
  <si>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</si>
  <si>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</si>
  <si>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</si>
  <si>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</si>
  <si>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</si>
  <si>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</si>
  <si>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</si>
  <si>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</si>
  <si>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</si>
  <si>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</si>
  <si>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</si>
  <si>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</si>
  <si>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</si>
  <si>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</si>
  <si>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</si>
  <si>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</si>
  <si>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</si>
  <si>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</si>
  <si>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</si>
  <si>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</si>
  <si>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</si>
  <si>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</si>
  <si>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</si>
  <si>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</si>
  <si>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</si>
  <si>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</si>
  <si>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</si>
  <si>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</si>
  <si>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</si>
  <si>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</si>
  <si>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</si>
  <si>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</si>
  <si>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</si>
  <si>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</si>
  <si>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</si>
  <si>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</si>
  <si>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</si>
  <si>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</si>
  <si>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</si>
  <si>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</si>
  <si>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</si>
  <si>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</si>
  <si>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</si>
  <si>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</si>
  <si>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</si>
  <si>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</si>
  <si>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</si>
  <si>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</si>
  <si>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</si>
  <si>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</si>
  <si>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</si>
  <si>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</si>
  <si>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</si>
  <si>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</si>
  <si>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</si>
  <si>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</si>
  <si>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</si>
  <si>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</si>
  <si>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</si>
  <si>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</si>
  <si>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</si>
  <si>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</si>
  <si>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</si>
  <si>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</si>
  <si>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</si>
  <si>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</si>
  <si>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</si>
  <si>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</si>
  <si>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</si>
  <si>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</si>
  <si>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</si>
  <si>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</si>
  <si>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</si>
  <si>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</si>
  <si>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</si>
  <si>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</si>
  <si>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</si>
  <si>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</si>
  <si>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</si>
  <si>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</si>
  <si>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</si>
  <si>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</si>
  <si>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</si>
  <si>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</si>
  <si>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</si>
  <si>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</si>
  <si>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</si>
  <si>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</si>
  <si>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</si>
  <si>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</si>
  <si>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</si>
  <si>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</si>
  <si>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</si>
  <si>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</si>
  <si>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</si>
  <si>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</si>
  <si>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</si>
  <si>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</si>
  <si>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</si>
  <si>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</si>
  <si>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</si>
  <si>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</si>
  <si>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</si>
  <si>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</si>
  <si>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</si>
  <si>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</si>
  <si>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</si>
  <si>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</si>
  <si>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</si>
  <si>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</si>
  <si>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</si>
  <si>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</si>
  <si>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</si>
  <si>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</si>
  <si>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</si>
  <si>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</si>
  <si>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</si>
  <si>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</si>
  <si>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</si>
  <si>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</si>
  <si>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</si>
  <si>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</si>
  <si>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</si>
  <si>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</si>
  <si>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</si>
  <si>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</si>
  <si>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</si>
  <si>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</si>
  <si>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</si>
  <si>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</si>
  <si>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</si>
  <si>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</si>
  <si>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</si>
  <si>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</si>
  <si>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</si>
  <si>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</si>
  <si>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</si>
  <si>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</si>
  <si>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</si>
  <si>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</si>
  <si>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</si>
  <si>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</si>
  <si>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</si>
  <si>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</si>
  <si>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</si>
  <si>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</si>
  <si>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</si>
  <si>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</si>
  <si>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</si>
  <si>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</si>
  <si>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</si>
  <si>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</si>
  <si>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</si>
  <si>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</si>
  <si>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</si>
  <si>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</si>
  <si>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</si>
  <si>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</si>
  <si>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</si>
  <si>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</si>
  <si>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</si>
  <si>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</si>
  <si>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</si>
  <si>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</si>
  <si>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</si>
  <si>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</si>
  <si>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</si>
  <si>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</si>
  <si>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</si>
  <si>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</si>
  <si>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</si>
  <si>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</si>
  <si>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</si>
  <si>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</si>
  <si>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</si>
  <si>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</si>
  <si>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</si>
  <si>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</si>
  <si>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</si>
  <si>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</si>
  <si>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</si>
  <si>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</si>
  <si>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</si>
  <si>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</si>
  <si>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</si>
  <si>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</si>
  <si>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</si>
  <si>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</si>
  <si>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</si>
  <si>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</si>
  <si>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</si>
  <si>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</si>
  <si>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</si>
  <si>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</si>
  <si>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</si>
  <si>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</si>
  <si>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</si>
  <si>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</si>
  <si>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</si>
  <si>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</si>
  <si>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</si>
  <si>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</si>
  <si>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</si>
  <si>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</si>
  <si>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</si>
  <si>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</si>
  <si>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</si>
  <si>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</si>
  <si>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</si>
  <si>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</si>
  <si>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</si>
  <si>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</si>
  <si>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</si>
  <si>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</si>
  <si>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</si>
  <si>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</si>
  <si>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</si>
  <si>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</si>
  <si>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</si>
  <si>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</si>
  <si>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</si>
  <si>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</si>
  <si>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</si>
  <si>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</si>
  <si>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</si>
  <si>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</si>
  <si>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</si>
  <si>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</si>
  <si>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</si>
  <si>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</si>
  <si>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</si>
  <si>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</si>
  <si>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</si>
  <si>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</si>
  <si>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</si>
  <si>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</si>
  <si>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</si>
  <si>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</si>
  <si>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</si>
  <si>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</si>
  <si>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</si>
  <si>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</si>
  <si>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</si>
  <si>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</si>
  <si>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</si>
  <si>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</si>
  <si>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</si>
  <si>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</si>
  <si>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</si>
  <si>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</si>
  <si>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</si>
  <si>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</si>
  <si>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</si>
  <si>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</si>
  <si>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</si>
  <si>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</si>
  <si>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</si>
  <si>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</si>
  <si>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</si>
  <si>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</si>
  <si>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</si>
  <si>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</si>
  <si>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</si>
  <si>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</si>
  <si>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</si>
  <si>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</si>
  <si>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</si>
  <si>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</si>
  <si>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</si>
  <si>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</si>
  <si>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</si>
  <si>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</si>
  <si>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</si>
  <si>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</si>
  <si>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</si>
  <si>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</si>
  <si>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</si>
  <si>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</si>
  <si>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</si>
  <si>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</si>
  <si>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</si>
  <si>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</si>
  <si>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</si>
  <si>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</si>
  <si>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</si>
  <si>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</si>
  <si>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</si>
  <si>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</si>
  <si>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</si>
  <si>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</si>
  <si>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</si>
  <si>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</si>
  <si>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</si>
  <si>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</si>
  <si>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</si>
  <si>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</si>
  <si>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</si>
  <si>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</si>
  <si>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</si>
  <si>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</si>
  <si>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</si>
  <si>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</si>
  <si>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</si>
  <si>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</si>
  <si>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</si>
  <si>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</si>
  <si>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</si>
  <si>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</si>
  <si>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</si>
  <si>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</si>
  <si>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</si>
  <si>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</si>
  <si>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</si>
  <si>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</si>
  <si>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</si>
  <si>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</si>
  <si>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</si>
  <si>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</si>
  <si>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</si>
  <si>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</si>
  <si>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</si>
  <si>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</si>
  <si>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</si>
  <si>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</si>
  <si>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</si>
  <si>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</si>
  <si>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</si>
  <si>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</si>
  <si>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</si>
  <si>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</si>
  <si>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</si>
  <si>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</si>
  <si>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</si>
  <si>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</si>
  <si>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</si>
  <si>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</si>
  <si>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</si>
  <si>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</si>
  <si>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</si>
  <si>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</si>
  <si>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</si>
  <si>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</si>
  <si>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</si>
  <si>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</si>
  <si>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</si>
  <si>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</si>
  <si>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</si>
  <si>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</si>
  <si>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</si>
  <si>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</si>
  <si>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</si>
  <si>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</si>
  <si>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</si>
  <si>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</si>
  <si>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</si>
  <si>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</si>
  <si>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</si>
  <si>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</si>
  <si>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</si>
  <si>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</si>
  <si>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</si>
  <si>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</si>
  <si>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</si>
  <si>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</si>
  <si>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</si>
  <si>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</si>
  <si>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</si>
  <si>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</si>
  <si>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</si>
  <si>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</si>
  <si>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</si>
  <si>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</si>
  <si>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</si>
  <si>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</si>
  <si>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</si>
  <si>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</si>
  <si>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</si>
  <si>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</si>
  <si>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</si>
  <si>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</si>
  <si>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</si>
  <si>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</si>
  <si>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</si>
  <si>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</si>
  <si>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</si>
  <si>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</si>
  <si>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</si>
  <si>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</si>
  <si>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</si>
  <si>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</si>
  <si>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</si>
  <si>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</si>
  <si>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</si>
  <si>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</si>
  <si>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</si>
  <si>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</si>
  <si>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</si>
  <si>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</si>
  <si>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</si>
  <si>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</si>
  <si>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</si>
  <si>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</si>
  <si>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</si>
  <si>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</si>
  <si>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</si>
  <si>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</si>
  <si>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</si>
  <si>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</si>
  <si>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</si>
  <si>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</si>
  <si>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</si>
  <si>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</si>
  <si>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</si>
  <si>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</si>
  <si>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</si>
  <si>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</si>
  <si>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</si>
  <si>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</si>
  <si>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</si>
  <si>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</si>
  <si>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</si>
  <si>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</si>
  <si>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</si>
  <si>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</si>
  <si>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</si>
  <si>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</si>
  <si>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</si>
  <si>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</si>
  <si>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</si>
  <si>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</si>
  <si>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</si>
  <si>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</si>
  <si>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</si>
  <si>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</si>
  <si>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</si>
  <si>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</si>
  <si>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</si>
  <si>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</si>
  <si>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</si>
  <si>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</si>
  <si>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</si>
  <si>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</si>
  <si>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</si>
  <si>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</si>
  <si>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</si>
  <si>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</si>
  <si>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</si>
  <si>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</si>
  <si>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</si>
  <si>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</si>
  <si>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</si>
  <si>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</si>
  <si>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</si>
  <si>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</si>
  <si>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</si>
  <si>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</si>
  <si>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</si>
  <si>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</si>
  <si>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</si>
  <si>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</si>
  <si>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</si>
  <si>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</si>
  <si>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</si>
  <si>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</si>
  <si>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</si>
  <si>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</si>
  <si>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</si>
  <si>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</si>
  <si>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</si>
  <si>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</si>
  <si>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</si>
  <si>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</si>
  <si>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</si>
  <si>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</si>
  <si>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</si>
  <si>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</si>
  <si>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</si>
  <si>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</si>
  <si>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</si>
  <si>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</si>
  <si>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</si>
  <si>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</si>
  <si>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</si>
  <si>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</si>
  <si>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</si>
  <si>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</si>
  <si>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</si>
  <si>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</si>
  <si>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</si>
  <si>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</si>
  <si>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</si>
  <si>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</si>
  <si>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</si>
  <si>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</si>
  <si>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</si>
  <si>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</si>
  <si>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</si>
  <si>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</si>
  <si>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</si>
  <si>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</si>
  <si>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</si>
  <si>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</si>
  <si>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</si>
  <si>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</si>
  <si>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</si>
  <si>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</si>
  <si>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</si>
  <si>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</si>
  <si>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</si>
  <si>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</si>
  <si>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</si>
  <si>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</si>
  <si>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</si>
  <si>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</si>
  <si>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</si>
  <si>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</si>
  <si>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</si>
  <si>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</si>
  <si>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</si>
  <si>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</si>
  <si>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</si>
  <si>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</si>
  <si>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</si>
  <si>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</si>
  <si>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</si>
  <si>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</si>
  <si>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</si>
  <si>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</si>
  <si>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</si>
  <si>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</si>
  <si>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</si>
  <si>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</si>
  <si>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</si>
  <si>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</si>
  <si>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</si>
  <si>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</si>
  <si>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</si>
  <si>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</si>
  <si>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</si>
  <si>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</si>
  <si>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</si>
  <si>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</si>
  <si>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</si>
  <si>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</si>
  <si>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</si>
  <si>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</si>
  <si>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</si>
  <si>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</si>
  <si>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</si>
  <si>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</si>
  <si>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</si>
  <si>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</si>
  <si>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</si>
  <si>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</si>
  <si>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</si>
  <si>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</si>
  <si>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</si>
  <si>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</si>
  <si>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</si>
  <si>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</si>
  <si>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</si>
  <si>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</si>
  <si>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</si>
  <si>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</si>
  <si>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</si>
  <si>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</si>
  <si>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</si>
  <si>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</si>
  <si>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</si>
  <si>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</si>
  <si>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</si>
  <si>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</si>
  <si>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</si>
  <si>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</si>
  <si>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</si>
  <si>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</si>
  <si>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</si>
  <si>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</si>
  <si>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</si>
  <si>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</si>
  <si>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</si>
  <si>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</si>
  <si>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</si>
  <si>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</si>
  <si>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</si>
  <si>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</si>
  <si>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</si>
  <si>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</si>
  <si>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</si>
  <si>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</si>
  <si>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</si>
  <si>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</si>
  <si>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</si>
  <si>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</si>
  <si>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</si>
  <si>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</si>
  <si>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</si>
  <si>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</si>
  <si>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</si>
  <si>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</si>
  <si>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</si>
  <si>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</si>
  <si>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</si>
  <si>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</si>
  <si>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</si>
  <si>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</si>
  <si>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</si>
  <si>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</si>
  <si>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</si>
  <si>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</si>
  <si>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</si>
  <si>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</si>
  <si>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</si>
  <si>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</si>
  <si>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</si>
  <si>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</si>
  <si>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</si>
  <si>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</si>
  <si>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</si>
  <si>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</si>
  <si>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</si>
  <si>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</si>
  <si>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</si>
  <si>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</si>
  <si>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</si>
  <si>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</si>
  <si>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</si>
  <si>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</si>
  <si>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</si>
  <si>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</si>
  <si>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</si>
  <si>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</si>
  <si>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</si>
  <si>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</si>
  <si>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</si>
  <si>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</si>
  <si>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</si>
  <si>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</si>
  <si>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</si>
  <si>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</si>
  <si>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</si>
  <si>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</si>
  <si>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</si>
  <si>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</si>
  <si>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</si>
  <si>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</si>
  <si>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</si>
  <si>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</si>
  <si>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</si>
  <si>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</si>
  <si>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</si>
  <si>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</si>
  <si>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</si>
  <si>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</si>
  <si>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</si>
  <si>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</si>
  <si>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</si>
  <si>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</si>
  <si>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</si>
  <si>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</si>
  <si>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</si>
  <si>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</si>
  <si>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</si>
  <si>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</si>
  <si>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</si>
  <si>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</si>
  <si>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</si>
  <si>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</si>
  <si>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</si>
  <si>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</si>
  <si>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</si>
  <si>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</si>
  <si>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</si>
  <si>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</si>
  <si>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</si>
  <si>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</si>
  <si>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</si>
  <si>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</si>
  <si>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</si>
  <si>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</si>
  <si>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</si>
  <si>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</si>
  <si>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</si>
  <si>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</si>
  <si>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</si>
  <si>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</si>
  <si>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</si>
  <si>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</si>
  <si>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</si>
  <si>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</si>
  <si>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</si>
  <si>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</si>
  <si>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</si>
  <si>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</si>
  <si>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</si>
  <si>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</si>
  <si>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</si>
  <si>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</si>
  <si>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</si>
  <si>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</si>
  <si>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</si>
  <si>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</si>
  <si>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</si>
  <si>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</si>
  <si>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</si>
  <si>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</si>
  <si>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</si>
  <si>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</si>
  <si>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</si>
  <si>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</si>
  <si>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</si>
  <si>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</si>
  <si>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</si>
  <si>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</si>
  <si>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</si>
  <si>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</si>
  <si>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</si>
  <si>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</si>
  <si>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</si>
  <si>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</si>
  <si>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</si>
  <si>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</si>
  <si>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</si>
  <si>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</si>
  <si>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</si>
  <si>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</si>
  <si>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</si>
  <si>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</si>
  <si>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</si>
  <si>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</si>
  <si>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</si>
  <si>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</si>
  <si>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</si>
  <si>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</si>
  <si>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</si>
  <si>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</si>
  <si>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</si>
  <si>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</si>
  <si>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</si>
  <si>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</si>
  <si>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</si>
  <si>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</si>
  <si>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</si>
  <si>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</si>
  <si>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</si>
  <si>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</si>
  <si>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</si>
  <si>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</si>
  <si>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</si>
  <si>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</si>
  <si>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</si>
  <si>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</si>
  <si>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</si>
  <si>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</si>
  <si>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</si>
  <si>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</si>
  <si>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</si>
  <si>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</si>
  <si>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</si>
  <si>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</si>
  <si>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</si>
  <si>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</si>
  <si>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</si>
  <si>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</si>
  <si>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</si>
  <si>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</si>
  <si>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</si>
  <si>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</si>
  <si>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</si>
  <si>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</si>
  <si>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</si>
  <si>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</si>
  <si>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</si>
  <si>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</si>
  <si>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</si>
  <si>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</si>
  <si>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</si>
  <si>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</si>
  <si>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</si>
  <si>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</si>
  <si>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</si>
  <si>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</si>
  <si>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</si>
  <si>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</si>
  <si>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</si>
  <si>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</si>
  <si>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</si>
  <si>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</si>
  <si>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</si>
  <si>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</si>
  <si>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</si>
  <si>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</si>
  <si>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</si>
  <si>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</si>
  <si>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</si>
  <si>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</si>
  <si>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</si>
  <si>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</si>
  <si>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</si>
  <si>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</si>
  <si>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</si>
  <si>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</si>
  <si>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</si>
  <si>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</si>
  <si>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</si>
  <si>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</si>
  <si>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</si>
  <si>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</si>
  <si>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</si>
  <si>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</si>
  <si>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</si>
  <si>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</si>
  <si>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</si>
  <si>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</si>
  <si>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</si>
  <si>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</si>
  <si>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</si>
  <si>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</si>
  <si>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</si>
  <si>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</si>
  <si>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</si>
  <si>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</si>
  <si>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</si>
  <si>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</si>
  <si>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</si>
  <si>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</si>
  <si>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</si>
  <si>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</si>
  <si>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</si>
  <si>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</si>
  <si>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</si>
  <si>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</si>
  <si>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</si>
  <si>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</si>
  <si>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</si>
  <si>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</si>
  <si>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</si>
  <si>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</si>
  <si>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</si>
  <si>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</si>
  <si>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</si>
  <si>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</si>
  <si>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</si>
  <si>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</si>
  <si>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</si>
  <si>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</si>
  <si>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</si>
  <si>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</si>
  <si>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</si>
  <si>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</si>
  <si>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</si>
  <si>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</si>
  <si>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</si>
  <si>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</si>
  <si>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</si>
  <si>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</si>
  <si>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</si>
  <si>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</si>
  <si>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</si>
  <si>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</si>
  <si>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</si>
  <si>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</si>
  <si>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</si>
  <si>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</si>
  <si>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</si>
  <si>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</si>
  <si>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</si>
  <si>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</si>
  <si>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</si>
  <si>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</si>
  <si>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</si>
  <si>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</si>
  <si>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</si>
  <si>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</si>
  <si>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</si>
  <si>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</si>
  <si>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</si>
  <si>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</si>
  <si>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</si>
  <si>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</si>
  <si>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</si>
  <si>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</si>
  <si>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</si>
  <si>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</si>
  <si>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</si>
  <si>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</si>
  <si>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</si>
  <si>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</si>
  <si>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</si>
  <si>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</si>
  <si>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</si>
  <si>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</si>
  <si>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</si>
  <si>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</si>
  <si>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</si>
  <si>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</si>
  <si>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</si>
  <si>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</si>
  <si>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</si>
  <si>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</si>
  <si>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</si>
  <si>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</si>
  <si>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</si>
  <si>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</si>
  <si>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</si>
  <si>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</si>
  <si>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</si>
  <si>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</si>
  <si>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</si>
  <si>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</si>
  <si>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</si>
  <si>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</si>
  <si>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</si>
  <si>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</si>
  <si>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</si>
  <si>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</si>
  <si>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</si>
  <si>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</si>
  <si>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</si>
  <si>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</si>
  <si>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</si>
  <si>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</si>
  <si>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</si>
  <si>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</si>
  <si>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</si>
  <si>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</si>
  <si>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</si>
  <si>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</si>
  <si>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</si>
  <si>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</si>
  <si>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</si>
  <si>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</si>
  <si>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</si>
  <si>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</si>
  <si>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</si>
  <si>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</si>
  <si>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</si>
  <si>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</si>
  <si>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</si>
  <si>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</si>
  <si>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</si>
  <si>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</si>
  <si>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</si>
  <si>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</si>
  <si>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</si>
  <si>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</si>
  <si>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</si>
  <si>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</si>
  <si>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</si>
  <si>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</si>
  <si>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</si>
  <si>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</si>
  <si>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</si>
  <si>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</si>
  <si>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</si>
  <si>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</si>
  <si>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</si>
  <si>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</si>
  <si>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</si>
  <si>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</si>
  <si>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</si>
  <si>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</si>
  <si>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</si>
  <si>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</si>
  <si>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</si>
  <si>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</si>
  <si>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</si>
  <si>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</si>
  <si>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</si>
  <si>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</si>
  <si>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</si>
  <si>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</si>
  <si>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</si>
  <si>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</si>
  <si>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</si>
  <si>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</si>
  <si>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</si>
  <si>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</si>
  <si>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</si>
  <si>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</si>
  <si>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</si>
  <si>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</si>
  <si>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</si>
  <si>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</si>
  <si>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</si>
  <si>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</si>
  <si>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</si>
  <si>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</si>
  <si>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</si>
  <si>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</si>
  <si>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</si>
  <si>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</si>
  <si>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</si>
  <si>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</si>
  <si>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</si>
  <si>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</si>
  <si>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</si>
  <si>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</si>
  <si>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</si>
  <si>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</si>
  <si>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</si>
  <si>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</si>
  <si>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</si>
  <si>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</si>
  <si>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</si>
  <si>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</si>
  <si>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</si>
  <si>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</si>
  <si>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</si>
  <si>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</si>
  <si>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</si>
  <si>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</si>
  <si>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</si>
  <si>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</si>
  <si>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</si>
  <si>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</si>
  <si>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</si>
  <si>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</si>
  <si>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</si>
  <si>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</si>
  <si>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</si>
  <si>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</si>
  <si>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</si>
  <si>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</si>
  <si>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</si>
  <si>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</si>
  <si>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</si>
  <si>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</si>
  <si>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</si>
  <si>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</si>
  <si>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</si>
  <si>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</si>
  <si>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</si>
  <si>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</si>
  <si>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</si>
  <si>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</si>
  <si>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</si>
  <si>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</si>
  <si>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</si>
  <si>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</si>
  <si>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</si>
  <si>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</si>
  <si>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</si>
  <si>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</si>
  <si>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</si>
  <si>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</si>
  <si>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</si>
  <si>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</si>
  <si>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</si>
  <si>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</si>
  <si>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</si>
  <si>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</si>
  <si>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</si>
  <si>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</si>
  <si>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</si>
  <si>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</si>
  <si>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</si>
  <si>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</si>
  <si>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</si>
  <si>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</si>
  <si>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</si>
  <si>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</si>
  <si>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</si>
  <si>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</si>
  <si>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</si>
  <si>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</si>
  <si>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</si>
  <si>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</si>
  <si>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</si>
  <si>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</si>
  <si>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</si>
  <si>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</si>
  <si>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</si>
  <si>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</si>
  <si>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</si>
  <si>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</si>
  <si>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</si>
  <si>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</si>
  <si>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</si>
  <si>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</si>
  <si>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</si>
  <si>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</si>
  <si>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</si>
  <si>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</si>
  <si>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</si>
  <si>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</si>
  <si>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</si>
  <si>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</si>
  <si>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</si>
  <si>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</si>
  <si>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</si>
  <si>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</si>
  <si>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</si>
  <si>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</si>
  <si>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</si>
  <si>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</si>
  <si>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</si>
  <si>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</si>
  <si>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</si>
  <si>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</si>
  <si>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</si>
  <si>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</si>
  <si>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</si>
  <si>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</si>
  <si>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</si>
  <si>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</si>
  <si>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</si>
  <si>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</si>
  <si>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</si>
  <si>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</si>
  <si>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</si>
  <si>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</si>
  <si>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</si>
  <si>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</si>
  <si>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</si>
  <si>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</si>
  <si>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</si>
  <si>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</si>
  <si>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</si>
  <si>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</si>
  <si>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</si>
  <si>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</si>
  <si>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</si>
  <si>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</si>
  <si>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</si>
  <si>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</si>
  <si>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</si>
  <si>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</si>
  <si>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</si>
  <si>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</si>
  <si>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</si>
  <si>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</si>
  <si>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</si>
  <si>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</si>
  <si>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</si>
  <si>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</si>
  <si>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</si>
  <si>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</si>
  <si>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</si>
  <si>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</si>
  <si>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</si>
  <si>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</si>
  <si>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</si>
  <si>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</si>
  <si>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</si>
  <si>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</si>
  <si>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</si>
  <si>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</si>
  <si>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</si>
  <si>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</si>
  <si>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</si>
  <si>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</si>
  <si>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</si>
  <si>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</si>
  <si>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</si>
  <si>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</si>
  <si>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</si>
  <si>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</si>
  <si>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</si>
  <si>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</si>
  <si>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</si>
  <si>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</si>
  <si>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</si>
  <si>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</si>
  <si>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</si>
  <si>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</si>
  <si>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</si>
  <si>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</si>
  <si>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</si>
  <si>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</si>
  <si>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</si>
  <si>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</si>
  <si>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</si>
  <si>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</si>
  <si>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</si>
  <si>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</si>
  <si>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</si>
  <si>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</si>
  <si>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</si>
  <si>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</si>
  <si>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</si>
  <si>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</si>
  <si>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</si>
  <si>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</si>
  <si>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</si>
  <si>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</si>
  <si>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</si>
  <si>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</si>
  <si>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</si>
  <si>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</si>
  <si>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</si>
  <si>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</si>
  <si>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</si>
  <si>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</si>
  <si>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</si>
  <si>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</si>
  <si>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</si>
  <si>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</si>
  <si>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</si>
  <si>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</si>
  <si>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</si>
  <si>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</si>
  <si>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</si>
  <si>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</si>
  <si>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</si>
  <si>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</si>
  <si>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</si>
  <si>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</si>
  <si>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</si>
  <si>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</si>
  <si>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</si>
  <si>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</si>
  <si>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</si>
  <si>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</si>
  <si>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</si>
  <si>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</si>
  <si>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</si>
  <si>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</si>
  <si>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</si>
  <si>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</si>
  <si>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</si>
  <si>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</si>
  <si>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</si>
  <si>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</si>
  <si>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</si>
  <si>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</si>
  <si>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</si>
  <si>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</si>
  <si>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</si>
  <si>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</si>
  <si>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</si>
  <si>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</si>
  <si>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</si>
  <si>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</si>
  <si>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</si>
  <si>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</si>
  <si>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</si>
  <si>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</si>
  <si>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</si>
  <si>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</si>
  <si>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</si>
  <si>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</si>
  <si>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</si>
  <si>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</si>
  <si>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</si>
  <si>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</si>
  <si>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</si>
  <si>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</si>
  <si>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</si>
  <si>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</si>
  <si>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</si>
  <si>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</si>
  <si>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</si>
  <si>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</si>
  <si>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</si>
  <si>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</si>
  <si>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</si>
  <si>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</si>
  <si>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</si>
  <si>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</si>
  <si>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</si>
  <si>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</si>
  <si>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</si>
  <si>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</si>
  <si>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</si>
  <si>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</si>
  <si>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</si>
  <si>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</si>
  <si>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</si>
  <si>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</si>
  <si>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</si>
  <si>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</si>
  <si>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</si>
  <si>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</si>
  <si>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</si>
  <si>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</si>
  <si>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</si>
  <si>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</si>
  <si>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</si>
  <si>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</si>
  <si>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</si>
  <si>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</si>
  <si>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</si>
  <si>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</si>
  <si>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</si>
  <si>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</si>
  <si>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</si>
  <si>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</si>
  <si>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</si>
  <si>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</si>
  <si>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</si>
  <si>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</si>
  <si>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</si>
  <si>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</si>
  <si>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</si>
  <si>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</si>
  <si>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</si>
  <si>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</si>
  <si>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</si>
  <si>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</si>
  <si>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</si>
  <si>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</si>
  <si>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</si>
  <si>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</si>
  <si>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</si>
  <si>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</si>
  <si>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</si>
  <si>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</si>
  <si>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</si>
  <si>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</si>
  <si>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</si>
  <si>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</si>
  <si>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</si>
  <si>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</si>
  <si>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</si>
  <si>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</si>
  <si>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</si>
  <si>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</si>
  <si>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</si>
  <si>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</si>
  <si>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</si>
  <si>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</si>
  <si>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</si>
  <si>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</si>
  <si>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</si>
  <si>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</si>
  <si>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</si>
  <si>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</si>
  <si>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</si>
  <si>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</si>
  <si>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</si>
  <si>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</si>
  <si>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</si>
  <si>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</si>
  <si>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</si>
  <si>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</si>
  <si>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</si>
  <si>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</si>
  <si>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</si>
  <si>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</si>
  <si>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</si>
  <si>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</si>
  <si>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</si>
  <si>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</si>
  <si>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</si>
  <si>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</si>
  <si>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</si>
  <si>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</si>
  <si>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</si>
  <si>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</si>
  <si>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</si>
  <si>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</si>
  <si>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</si>
  <si>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</si>
  <si>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</si>
  <si>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</si>
  <si>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</si>
  <si>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</si>
  <si>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</si>
  <si>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</si>
  <si>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</si>
  <si>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</si>
  <si>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</si>
  <si>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</si>
  <si>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</si>
  <si>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</si>
  <si>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</si>
  <si>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</si>
  <si>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</si>
  <si>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</si>
  <si>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</si>
  <si>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</si>
  <si>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</si>
  <si>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</si>
  <si>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</si>
  <si>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</si>
  <si>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</si>
  <si>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</si>
  <si>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</si>
  <si>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</si>
  <si>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</si>
  <si>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</si>
  <si>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</si>
  <si>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</si>
  <si>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</si>
  <si>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</si>
  <si>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</si>
  <si>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</si>
  <si>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</si>
  <si>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</si>
  <si>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</si>
  <si>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</si>
  <si>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</si>
  <si>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</si>
  <si>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</si>
  <si>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</si>
  <si>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</si>
  <si>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</si>
  <si>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</si>
  <si>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</si>
  <si>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</si>
  <si>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</si>
  <si>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</si>
  <si>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</si>
  <si>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</si>
  <si>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</si>
  <si>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</si>
  <si>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</si>
  <si>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</si>
  <si>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</si>
  <si>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</si>
  <si>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</si>
  <si>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</si>
  <si>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</si>
  <si>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</si>
  <si>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</si>
  <si>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</si>
  <si>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</si>
  <si>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</si>
  <si>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</si>
  <si>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</si>
  <si>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</si>
  <si>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</si>
  <si>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</si>
  <si>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</si>
  <si>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</si>
  <si>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</si>
  <si>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</si>
  <si>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</si>
  <si>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</si>
  <si>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</si>
  <si>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</si>
  <si>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</si>
  <si>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</si>
  <si>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</si>
  <si>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</si>
  <si>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</si>
  <si>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</si>
  <si>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</si>
  <si>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</si>
  <si>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</si>
  <si>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</si>
  <si>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</si>
  <si>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</si>
  <si>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</si>
  <si>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</si>
  <si>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</si>
  <si>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</si>
  <si>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</si>
  <si>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</si>
  <si>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</si>
  <si>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</si>
  <si>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</si>
  <si>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</si>
  <si>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</si>
  <si>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</si>
  <si>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</si>
  <si>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</si>
  <si>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</si>
  <si>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</si>
  <si>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</si>
  <si>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</si>
  <si>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</si>
  <si>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</si>
  <si>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</si>
  <si>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</si>
  <si>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</si>
  <si>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</si>
  <si>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</si>
  <si>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</si>
  <si>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</si>
  <si>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</si>
  <si>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</si>
  <si>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</si>
  <si>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</si>
  <si>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</si>
  <si>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</si>
  <si>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</si>
  <si>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</si>
  <si>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</si>
  <si>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</si>
  <si>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</si>
  <si>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</si>
  <si>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</si>
  <si>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</si>
  <si>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</si>
  <si>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</si>
  <si>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</si>
  <si>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</si>
  <si>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</si>
  <si>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</si>
  <si>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</si>
  <si>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</si>
  <si>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</si>
  <si>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</si>
  <si>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</si>
  <si>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</si>
  <si>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</si>
  <si>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</si>
  <si>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</si>
  <si>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</si>
  <si>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</si>
  <si>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</si>
  <si>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</si>
  <si>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</si>
  <si>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</si>
  <si>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</si>
  <si>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</si>
  <si>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</si>
  <si>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</si>
  <si>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</si>
  <si>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</si>
  <si>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</si>
  <si>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</si>
  <si>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</si>
  <si>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</si>
  <si>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</si>
  <si>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</si>
  <si>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</si>
  <si>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</si>
  <si>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</si>
  <si>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</si>
  <si>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</si>
  <si>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</si>
  <si>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</si>
  <si>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</si>
  <si>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</si>
  <si>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</si>
  <si>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</si>
  <si>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</si>
  <si>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</si>
  <si>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</si>
  <si>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</si>
  <si>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</si>
  <si>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</si>
  <si>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</si>
  <si>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</si>
  <si>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</si>
  <si>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</si>
  <si>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</si>
  <si>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</si>
  <si>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</si>
  <si>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</si>
  <si>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</si>
  <si>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</si>
  <si>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</si>
  <si>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</si>
  <si>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</si>
  <si>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</si>
  <si>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</si>
  <si>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</si>
  <si>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</si>
  <si>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</si>
  <si>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</si>
  <si>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</si>
  <si>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</si>
  <si>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</si>
  <si>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</si>
  <si>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</si>
  <si>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</si>
  <si>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</si>
  <si>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</si>
  <si>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</si>
  <si>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</si>
  <si>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</si>
  <si>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</si>
  <si>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</si>
  <si>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</si>
  <si>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</si>
  <si>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</si>
  <si>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</si>
  <si>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</si>
  <si>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</si>
  <si>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</si>
  <si>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</si>
  <si>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</si>
  <si>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</si>
  <si>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</si>
  <si>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</si>
  <si>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</si>
  <si>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</si>
  <si>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</si>
  <si>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</si>
  <si>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</si>
  <si>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</si>
  <si>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</si>
  <si>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</si>
  <si>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</si>
  <si>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</si>
  <si>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</si>
  <si>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</si>
  <si>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</si>
  <si>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</si>
  <si>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</si>
  <si>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</si>
  <si>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</si>
  <si>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</si>
  <si>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</si>
  <si>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</si>
  <si>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</si>
  <si>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</si>
  <si>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</si>
  <si>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</si>
  <si>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</si>
  <si>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</si>
  <si>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</si>
  <si>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</si>
  <si>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</si>
  <si>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</si>
  <si>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</si>
  <si>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</si>
  <si>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</si>
  <si>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</si>
  <si>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</si>
  <si>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</si>
  <si>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</si>
  <si>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</si>
  <si>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</si>
  <si>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</si>
  <si>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</si>
  <si>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</si>
  <si>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</si>
  <si>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</si>
  <si>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</si>
  <si>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</si>
  <si>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</si>
  <si>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</si>
  <si>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</si>
  <si>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</si>
  <si>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</si>
  <si>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</si>
  <si>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</si>
  <si>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</si>
  <si>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</si>
  <si>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</si>
  <si>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</si>
  <si>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</si>
  <si>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</si>
  <si>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</si>
  <si>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</si>
  <si>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</si>
  <si>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</si>
  <si>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</si>
  <si>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</si>
  <si>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</si>
  <si>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</si>
  <si>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</si>
  <si>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</si>
  <si>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</si>
  <si>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</si>
  <si>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</si>
  <si>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</si>
  <si>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</si>
  <si>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</si>
  <si>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</si>
  <si>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</si>
  <si>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</si>
  <si>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</si>
  <si>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</si>
  <si>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</si>
  <si>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</si>
  <si>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</si>
  <si>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</si>
  <si>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</si>
  <si>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</si>
  <si>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</si>
  <si>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</si>
  <si>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</si>
  <si>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</si>
  <si>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</si>
  <si>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</si>
  <si>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</si>
  <si>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</si>
  <si>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</si>
  <si>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</si>
  <si>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</si>
  <si>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</si>
  <si>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</si>
  <si>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</si>
  <si>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</si>
  <si>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</si>
  <si>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</si>
  <si>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</si>
  <si>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</si>
  <si>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</si>
  <si>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</si>
  <si>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</si>
  <si>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</si>
  <si>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</si>
  <si>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</si>
  <si>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</si>
  <si>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</si>
  <si>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</si>
  <si>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</si>
  <si>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</si>
  <si>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</si>
  <si>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</si>
  <si>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</si>
  <si>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</si>
  <si>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</si>
  <si>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</si>
  <si>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</si>
  <si>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</si>
  <si>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</si>
  <si>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</si>
  <si>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</si>
  <si>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</si>
  <si>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</si>
  <si>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</si>
  <si>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</si>
  <si>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</si>
  <si>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</si>
  <si>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</si>
  <si>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</si>
  <si>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</si>
  <si>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</si>
  <si>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</si>
  <si>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</si>
  <si>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</si>
  <si>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</si>
  <si>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</si>
  <si>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</si>
  <si>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</si>
  <si>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</si>
  <si>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</si>
  <si>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</si>
  <si>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</si>
  <si>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</si>
  <si>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</si>
  <si>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</si>
  <si>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</si>
  <si>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</si>
  <si>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</si>
  <si>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</si>
  <si>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</si>
  <si>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</si>
  <si>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</si>
  <si>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</si>
  <si>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</si>
  <si>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</si>
  <si>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</si>
  <si>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</si>
  <si>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</si>
  <si>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</si>
  <si>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</si>
  <si>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</si>
  <si>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</si>
  <si>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</si>
  <si>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</si>
  <si>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</si>
  <si>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</si>
  <si>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</si>
  <si>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</si>
  <si>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</si>
  <si>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</si>
  <si>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</si>
  <si>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</si>
  <si>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</si>
  <si>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</si>
  <si>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</si>
  <si>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</si>
  <si>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</si>
  <si>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</si>
  <si>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</si>
  <si>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</si>
  <si>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</si>
  <si>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</si>
  <si>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</si>
  <si>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</si>
  <si>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</si>
  <si>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</si>
  <si>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</si>
  <si>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</si>
  <si>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</si>
  <si>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</si>
  <si>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</si>
  <si>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</si>
  <si>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</si>
  <si>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</si>
  <si>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</si>
  <si>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</si>
  <si>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</si>
  <si>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</si>
  <si>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</si>
  <si>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</si>
  <si>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</si>
  <si>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</si>
  <si>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</si>
  <si>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</si>
  <si>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</si>
  <si>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</si>
  <si>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</si>
  <si>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</si>
  <si>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</si>
  <si>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</si>
  <si>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</si>
  <si>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</si>
  <si>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</si>
  <si>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</si>
  <si>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</si>
  <si>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</si>
  <si>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</si>
  <si>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</si>
  <si>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</si>
  <si>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</si>
  <si>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</si>
  <si>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</si>
  <si>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</si>
  <si>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</si>
  <si>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</si>
  <si>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</si>
  <si>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</si>
  <si>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</si>
  <si>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</si>
  <si>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</si>
  <si>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</si>
  <si>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</si>
  <si>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</si>
  <si>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</si>
  <si>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</si>
  <si>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</si>
  <si>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</si>
  <si>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</si>
  <si>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</si>
  <si>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</si>
  <si>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</si>
  <si>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</si>
  <si>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</si>
  <si>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</si>
  <si>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</si>
  <si>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</si>
  <si>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</si>
  <si>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</si>
  <si>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</si>
  <si>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</si>
  <si>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</si>
  <si>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</si>
  <si>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</si>
  <si>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</si>
  <si>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</si>
  <si>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</si>
  <si>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</si>
  <si>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</si>
  <si>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</si>
  <si>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</si>
  <si>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</si>
  <si>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</si>
  <si>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</si>
  <si>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</si>
  <si>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</si>
  <si>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</si>
  <si>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</si>
  <si>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</si>
  <si>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</si>
  <si>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</si>
  <si>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</si>
  <si>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</si>
  <si>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</si>
  <si>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</si>
  <si>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</si>
  <si>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</si>
  <si>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</si>
  <si>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</si>
  <si>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</si>
  <si>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</si>
  <si>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</si>
  <si>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</si>
  <si>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</si>
  <si>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</si>
  <si>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</si>
  <si>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</si>
  <si>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</si>
  <si>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</si>
  <si>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</si>
  <si>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</si>
  <si>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</si>
  <si>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</si>
  <si>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</si>
  <si>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</si>
  <si>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</si>
  <si>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</si>
  <si>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</si>
  <si>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</si>
  <si>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</si>
  <si>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</si>
  <si>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</si>
  <si>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</si>
  <si>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</si>
  <si>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</si>
  <si>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</si>
  <si>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</si>
  <si>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</si>
  <si>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</si>
  <si>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</si>
  <si>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</si>
  <si>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</si>
  <si>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</si>
  <si>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</si>
  <si>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</si>
  <si>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</si>
  <si>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</si>
  <si>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</si>
  <si>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</si>
  <si>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</si>
  <si>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</si>
  <si>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</si>
  <si>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</si>
  <si>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</si>
  <si>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</si>
  <si>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</si>
  <si>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</si>
  <si>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</si>
  <si>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</si>
  <si>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</si>
  <si>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</si>
  <si>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</si>
  <si>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</si>
  <si>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</si>
  <si>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</si>
  <si>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</si>
  <si>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</si>
  <si>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</si>
  <si>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</si>
  <si>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</si>
  <si>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</si>
  <si>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</si>
  <si>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</si>
  <si>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</si>
  <si>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</si>
  <si>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</si>
  <si>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</si>
  <si>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</si>
  <si>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</si>
  <si>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</si>
  <si>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</si>
  <si>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</si>
  <si>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</si>
  <si>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</si>
  <si>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</si>
  <si>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</si>
  <si>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</si>
  <si>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</si>
  <si>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</si>
  <si>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</si>
  <si>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</si>
  <si>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</si>
  <si>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</si>
  <si>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</si>
  <si>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</si>
  <si>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</si>
  <si>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</si>
  <si>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</si>
  <si>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</si>
  <si>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</si>
  <si>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</si>
  <si>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</si>
  <si>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</si>
  <si>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</si>
  <si>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</si>
  <si>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</si>
  <si>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</si>
  <si>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</si>
  <si>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</si>
  <si>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</si>
  <si>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</si>
  <si>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</si>
  <si>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</si>
  <si>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</si>
  <si>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</si>
  <si>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</si>
  <si>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</si>
  <si>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</si>
  <si>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</si>
  <si>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</si>
  <si>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</si>
  <si>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</si>
  <si>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</si>
  <si>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</si>
  <si>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</si>
  <si>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</si>
  <si>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</si>
  <si>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</si>
  <si>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</si>
  <si>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</si>
  <si>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</si>
  <si>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</si>
  <si>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</si>
  <si>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</si>
  <si>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</si>
  <si>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</si>
  <si>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</si>
  <si>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</si>
  <si>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</si>
  <si>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</si>
  <si>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</si>
  <si>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</si>
  <si>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</si>
  <si>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</si>
  <si>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</si>
  <si>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</si>
  <si>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</si>
  <si>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</si>
  <si>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</si>
  <si>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</si>
  <si>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</si>
  <si>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</si>
  <si>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</si>
  <si>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</si>
  <si>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</si>
  <si>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</si>
  <si>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</si>
  <si>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</si>
  <si>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</si>
  <si>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</si>
  <si>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</si>
  <si>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</si>
  <si>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</si>
  <si>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</si>
  <si>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</si>
  <si>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</si>
  <si>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</si>
  <si>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</si>
  <si>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</si>
  <si>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</si>
  <si>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</si>
  <si>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</si>
  <si>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</si>
  <si>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</si>
  <si>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</si>
  <si>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</si>
  <si>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</si>
  <si>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</si>
  <si>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</si>
  <si>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</si>
  <si>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</si>
  <si>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</si>
  <si>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</si>
  <si>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</si>
  <si>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</si>
  <si>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</si>
  <si>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</si>
  <si>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</si>
  <si>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</si>
  <si>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</si>
  <si>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</si>
  <si>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</si>
  <si>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</si>
  <si>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</si>
  <si>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</si>
  <si>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</si>
  <si>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</si>
  <si>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</si>
  <si>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</si>
  <si>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</si>
  <si>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</si>
  <si>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</si>
  <si>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</si>
  <si>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</si>
  <si>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</si>
  <si>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</si>
  <si>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</si>
  <si>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</si>
  <si>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</si>
  <si>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</si>
  <si>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</si>
  <si>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</si>
  <si>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</si>
  <si>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</si>
  <si>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</si>
  <si>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</si>
  <si>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</si>
  <si>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</si>
  <si>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</si>
  <si>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</si>
  <si>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</si>
  <si>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</si>
  <si>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</si>
  <si>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</si>
  <si>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</si>
  <si>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</si>
  <si>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</si>
  <si>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</si>
  <si>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</si>
  <si>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</si>
  <si>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</si>
  <si>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</si>
  <si>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</si>
  <si>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</si>
  <si>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</si>
  <si>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</si>
  <si>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</si>
  <si>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</si>
  <si>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</si>
  <si>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</si>
  <si>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</si>
  <si>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</si>
  <si>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</si>
  <si>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</si>
  <si>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</si>
  <si>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</si>
  <si>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</si>
  <si>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</si>
  <si>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</si>
  <si>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</si>
  <si>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</si>
  <si>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</si>
  <si>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</si>
  <si>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</si>
  <si>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</si>
  <si>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</si>
  <si>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</si>
  <si>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</si>
  <si>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</si>
  <si>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</si>
  <si>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</si>
  <si>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</si>
  <si>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</si>
  <si>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</si>
  <si>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</si>
  <si>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</si>
  <si>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</si>
  <si>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</si>
  <si>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</si>
  <si>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</si>
  <si>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</si>
  <si>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</si>
  <si>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</si>
  <si>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</si>
  <si>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</si>
  <si>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</si>
  <si>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</si>
  <si>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</si>
  <si>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</si>
  <si>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</si>
  <si>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</si>
  <si>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</si>
  <si>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</si>
  <si>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</si>
  <si>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</si>
  <si>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</si>
  <si>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</si>
  <si>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</si>
  <si>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</si>
  <si>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</si>
  <si>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</si>
  <si>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</si>
  <si>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</si>
  <si>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</si>
  <si>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</si>
  <si>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</si>
  <si>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</si>
  <si>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</si>
  <si>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</si>
  <si>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</si>
  <si>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</si>
  <si>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</si>
  <si>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</si>
  <si>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</si>
  <si>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</si>
  <si>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</si>
  <si>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</si>
  <si>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</si>
  <si>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</si>
  <si>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</si>
  <si>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</si>
  <si>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</si>
  <si>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</si>
  <si>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</si>
  <si>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</si>
  <si>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</si>
  <si>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</si>
  <si>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</si>
  <si>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</si>
  <si>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</si>
  <si>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</si>
  <si>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</si>
  <si>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</si>
  <si>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</si>
  <si>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</si>
  <si>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</si>
  <si>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</si>
  <si>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</si>
  <si>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</si>
  <si>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</si>
  <si>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</si>
  <si>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</si>
  <si>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</si>
  <si>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</si>
  <si>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</si>
  <si>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</si>
  <si>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</si>
  <si>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</si>
  <si>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</si>
  <si>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</si>
  <si>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</si>
  <si>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</si>
  <si>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</si>
  <si>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</si>
  <si>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</si>
  <si>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</si>
  <si>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</si>
  <si>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</si>
  <si>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</si>
  <si>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</si>
  <si>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</si>
  <si>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</si>
  <si>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</si>
  <si>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</si>
  <si>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</si>
  <si>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</si>
  <si>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</si>
  <si>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</si>
  <si>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</si>
  <si>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</si>
  <si>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</si>
  <si>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</si>
  <si>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</si>
  <si>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</si>
  <si>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</si>
  <si>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</si>
  <si>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</si>
  <si>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</si>
  <si>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</si>
  <si>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</si>
  <si>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</si>
  <si>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</si>
  <si>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</si>
  <si>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</si>
  <si>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</si>
  <si>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</si>
  <si>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</si>
  <si>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</si>
  <si>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</si>
  <si>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</si>
  <si>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</si>
  <si>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</si>
  <si>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</si>
  <si>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</si>
  <si>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</si>
  <si>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</si>
  <si>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</si>
  <si>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</si>
  <si>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</si>
  <si>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</si>
  <si>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</si>
  <si>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</si>
  <si>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</si>
  <si>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</si>
  <si>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</si>
  <si>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</si>
  <si>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</si>
  <si>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</si>
  <si>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</si>
  <si>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</si>
  <si>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</si>
  <si>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</si>
  <si>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</si>
  <si>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</si>
  <si>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</si>
  <si>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</si>
  <si>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</si>
  <si>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</si>
  <si>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</si>
  <si>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</si>
  <si>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</si>
  <si>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</si>
  <si>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</si>
  <si>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</si>
  <si>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</si>
  <si>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</si>
  <si>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</si>
  <si>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</si>
  <si>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</si>
  <si>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</si>
  <si>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</si>
  <si>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</si>
  <si>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</si>
  <si>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</si>
  <si>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</si>
  <si>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</si>
  <si>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</si>
  <si>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</si>
  <si>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</si>
  <si>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</si>
  <si>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</si>
  <si>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</si>
  <si>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</si>
  <si>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</si>
  <si>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</si>
  <si>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</si>
  <si>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</si>
  <si>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</si>
  <si>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</si>
  <si>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</si>
  <si>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</si>
  <si>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</si>
  <si>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</si>
  <si>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</si>
  <si>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</si>
  <si>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</si>
  <si>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</si>
  <si>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</si>
  <si>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</si>
  <si>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</si>
  <si>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</si>
  <si>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</si>
  <si>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</si>
  <si>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</si>
  <si>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</si>
  <si>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</si>
  <si>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</si>
  <si>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</si>
  <si>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</si>
  <si>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</si>
  <si>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</si>
  <si>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</si>
  <si>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</si>
  <si>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</si>
  <si>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</si>
  <si>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</si>
  <si>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</si>
  <si>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</si>
  <si>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</si>
  <si>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</si>
  <si>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</si>
  <si>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</si>
  <si>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</si>
  <si>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</si>
  <si>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</si>
  <si>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</si>
  <si>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</si>
  <si>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</si>
  <si>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</si>
  <si>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</si>
  <si>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</si>
  <si>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</si>
  <si>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</si>
  <si>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</si>
  <si>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</si>
  <si>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</si>
  <si>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</si>
  <si>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</si>
  <si>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</si>
  <si>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</si>
  <si>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</si>
  <si>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</si>
  <si>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</si>
  <si>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</si>
  <si>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</si>
  <si>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</si>
  <si>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</si>
  <si>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</si>
  <si>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</si>
  <si>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</si>
  <si>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</si>
  <si>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</si>
  <si>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</si>
  <si>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</si>
  <si>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</si>
  <si>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</si>
  <si>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</si>
  <si>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</si>
  <si>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</si>
  <si>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</si>
  <si>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</si>
  <si>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</si>
  <si>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</si>
  <si>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</si>
  <si>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</si>
  <si>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</si>
  <si>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</si>
  <si>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</si>
  <si>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</si>
  <si>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</si>
  <si>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</si>
  <si>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</si>
  <si>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</si>
  <si>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</si>
  <si>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</si>
  <si>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</si>
  <si>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</si>
  <si>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</si>
  <si>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</si>
  <si>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</si>
  <si>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</si>
  <si>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</si>
  <si>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</si>
  <si>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</si>
  <si>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</si>
  <si>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</si>
  <si>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</si>
  <si>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</si>
  <si>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</si>
  <si>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</si>
  <si>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</si>
  <si>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</si>
  <si>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</si>
  <si>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</si>
  <si>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</si>
  <si>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</si>
  <si>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</si>
  <si>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</si>
  <si>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</si>
  <si>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</si>
  <si>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</si>
  <si>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</si>
  <si>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</si>
  <si>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</si>
  <si>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</si>
  <si>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</si>
  <si>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</si>
  <si>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</si>
  <si>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</si>
  <si>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</si>
  <si>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</si>
  <si>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</si>
  <si>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</si>
  <si>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</si>
  <si>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</si>
  <si>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</si>
  <si>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</si>
  <si>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</si>
  <si>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</si>
  <si>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</si>
  <si>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</si>
  <si>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</si>
  <si>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</si>
  <si>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</si>
  <si>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</si>
  <si>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</si>
  <si>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</si>
  <si>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</si>
  <si>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</si>
  <si>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</si>
  <si>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</si>
  <si>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</si>
  <si>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</si>
  <si>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</si>
  <si>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</si>
  <si>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</si>
  <si>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</si>
  <si>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</si>
  <si>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</si>
  <si>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</si>
  <si>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</si>
  <si>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</si>
  <si>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</si>
  <si>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</si>
  <si>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</si>
  <si>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</si>
  <si>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</si>
  <si>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</si>
  <si>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</si>
  <si>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</si>
  <si>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</si>
  <si>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</si>
  <si>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</si>
  <si>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</si>
  <si>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</si>
  <si>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</si>
  <si>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</si>
  <si>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</si>
  <si>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</si>
  <si>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</si>
  <si>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</si>
  <si>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</si>
  <si>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</si>
  <si>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</si>
  <si>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</si>
  <si>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</si>
  <si>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</si>
  <si>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</si>
  <si>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</si>
  <si>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</si>
  <si>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</si>
  <si>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</si>
  <si>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</si>
  <si>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</si>
  <si>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</si>
  <si>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</si>
  <si>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</si>
  <si>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</si>
  <si>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</si>
  <si>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</si>
  <si>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</si>
  <si>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</si>
  <si>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</si>
  <si>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</si>
  <si>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</si>
  <si>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</si>
  <si>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</si>
  <si>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</si>
  <si>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</si>
  <si>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</si>
  <si>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</si>
  <si>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</si>
  <si>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</si>
  <si>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</si>
  <si>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</si>
  <si>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</si>
  <si>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</si>
  <si>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</si>
  <si>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</si>
  <si>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</si>
  <si>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</si>
  <si>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</si>
  <si>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</si>
  <si>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</si>
  <si>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</si>
  <si>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</si>
  <si>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</si>
  <si>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</si>
  <si>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</si>
  <si>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</si>
  <si>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</si>
  <si>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</si>
  <si>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</si>
  <si>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</si>
  <si>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</si>
  <si>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</si>
  <si>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</si>
  <si>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</si>
  <si>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</si>
  <si>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</si>
  <si>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</si>
  <si>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</si>
  <si>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</si>
  <si>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</si>
  <si>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</si>
  <si>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</si>
  <si>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</si>
  <si>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</si>
  <si>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</si>
  <si>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</si>
  <si>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</si>
  <si>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</si>
  <si>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</si>
  <si>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</si>
  <si>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</si>
  <si>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</si>
  <si>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</si>
  <si>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</si>
  <si>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</si>
  <si>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</si>
  <si>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</si>
  <si>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</si>
  <si>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</si>
  <si>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</si>
  <si>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</si>
  <si>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</si>
  <si>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</si>
  <si>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</si>
  <si>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</si>
  <si>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</si>
  <si>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</si>
  <si>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</si>
  <si>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</si>
  <si>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</si>
  <si>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</si>
  <si>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</si>
  <si>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</si>
  <si>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</si>
  <si>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</si>
  <si>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</si>
  <si>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</si>
  <si>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</si>
  <si>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</si>
  <si>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</si>
  <si>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</si>
  <si>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</si>
  <si>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</si>
  <si>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</si>
  <si>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</si>
  <si>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</si>
  <si>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</si>
  <si>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</si>
  <si>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</si>
  <si>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</si>
  <si>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</si>
  <si>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</si>
  <si>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</si>
  <si>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</si>
  <si>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</si>
  <si>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</si>
  <si>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</si>
  <si>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</si>
  <si>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</si>
  <si>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</si>
  <si>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</si>
  <si>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</si>
  <si>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</si>
  <si>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</si>
  <si>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</si>
  <si>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</si>
  <si>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</si>
  <si>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</si>
  <si>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</si>
  <si>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</si>
  <si>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</si>
  <si>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</si>
  <si>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</si>
  <si>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</si>
  <si>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</si>
  <si>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</si>
  <si>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</si>
  <si>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</si>
  <si>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</si>
  <si>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</si>
  <si>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</si>
  <si>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</si>
  <si>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</si>
  <si>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</si>
  <si>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</si>
  <si>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</si>
  <si>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</si>
  <si>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</si>
  <si>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</si>
  <si>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</si>
  <si>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</si>
  <si>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</si>
  <si>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</si>
  <si>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</si>
  <si>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</si>
  <si>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</si>
  <si>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</si>
  <si>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</si>
  <si>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</si>
  <si>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</si>
  <si>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</si>
  <si>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</si>
  <si>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</si>
  <si>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</si>
  <si>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</si>
  <si>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</si>
  <si>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</si>
  <si>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</si>
  <si>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</si>
  <si>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</si>
  <si>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</si>
  <si>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</si>
  <si>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</si>
  <si>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</si>
  <si>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</si>
  <si>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</si>
  <si>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</si>
  <si>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</si>
  <si>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</si>
  <si>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</si>
  <si>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</si>
  <si>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</si>
  <si>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</si>
  <si>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</si>
  <si>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</si>
  <si>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</si>
  <si>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</si>
  <si>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</si>
  <si>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</si>
  <si>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</si>
  <si>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</si>
  <si>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</si>
  <si>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</si>
  <si>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</si>
  <si>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</si>
  <si>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</si>
  <si>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</si>
  <si>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</si>
  <si>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</si>
  <si>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</si>
  <si>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</si>
  <si>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</si>
  <si>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</si>
  <si>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</si>
  <si>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</si>
  <si>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</si>
  <si>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</si>
  <si>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</si>
  <si>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</si>
  <si>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</si>
  <si>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</si>
  <si>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</si>
  <si>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</si>
  <si>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</si>
  <si>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</si>
  <si>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</si>
  <si>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</si>
  <si>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</si>
  <si>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</si>
  <si>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</si>
  <si>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</si>
  <si>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</si>
  <si>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</si>
  <si>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</si>
  <si>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</si>
  <si>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</si>
  <si>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</si>
  <si>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</si>
  <si>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</si>
  <si>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</si>
  <si>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</si>
  <si>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</si>
  <si>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</si>
  <si>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</si>
  <si>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</si>
  <si>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</si>
  <si>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</si>
  <si>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</si>
  <si>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</si>
  <si>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</si>
  <si>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</si>
  <si>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</si>
  <si>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</si>
  <si>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</si>
  <si>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</si>
  <si>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</si>
  <si>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</si>
  <si>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</si>
  <si>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</si>
  <si>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</si>
  <si>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</si>
  <si>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</si>
  <si>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</si>
  <si>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</si>
  <si>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</si>
  <si>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</si>
  <si>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</si>
  <si>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</si>
  <si>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</si>
  <si>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</si>
  <si>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</si>
  <si>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</si>
  <si>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</si>
  <si>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</si>
  <si>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</si>
  <si>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</si>
  <si>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</si>
  <si>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</si>
  <si>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</si>
  <si>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</si>
  <si>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</si>
  <si>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</si>
  <si>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</si>
  <si>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</si>
  <si>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</si>
  <si>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</si>
  <si>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</si>
  <si>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</si>
  <si>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</si>
  <si>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</si>
  <si>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</si>
  <si>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</si>
  <si>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</si>
  <si>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</si>
  <si>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</si>
  <si>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</si>
  <si>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</si>
  <si>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</si>
  <si>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</si>
  <si>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</si>
  <si>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</si>
  <si>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</si>
  <si>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</si>
  <si>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</si>
  <si>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</si>
  <si>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</si>
  <si>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</si>
  <si>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</si>
  <si>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</si>
  <si>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</si>
  <si>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</si>
  <si>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</si>
  <si>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</si>
  <si>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</si>
  <si>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</si>
  <si>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</si>
  <si>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</si>
  <si>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</si>
  <si>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</si>
  <si>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</si>
  <si>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</si>
  <si>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</si>
  <si>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</si>
  <si>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</si>
  <si>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</si>
  <si>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</si>
  <si>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</si>
  <si>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</si>
  <si>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</si>
  <si>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</si>
  <si>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</si>
  <si>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</si>
  <si>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</si>
  <si>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</si>
  <si>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</si>
  <si>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</si>
  <si>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</si>
  <si>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</si>
  <si>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</si>
  <si>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</si>
  <si>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</si>
  <si>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</si>
  <si>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</si>
  <si>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</si>
  <si>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</si>
  <si>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</si>
  <si>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</si>
  <si>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</si>
  <si>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</si>
  <si>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</si>
  <si>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</si>
  <si>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</si>
  <si>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</si>
  <si>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</si>
  <si>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</si>
  <si>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</si>
  <si>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</si>
  <si>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</si>
  <si>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</si>
  <si>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</si>
  <si>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</si>
  <si>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</si>
  <si>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</si>
  <si>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</si>
  <si>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</si>
  <si>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</si>
  <si>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</si>
  <si>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</si>
  <si>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</si>
  <si>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</si>
  <si>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</si>
  <si>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</si>
  <si>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</si>
  <si>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</si>
  <si>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</si>
  <si>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</si>
  <si>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</si>
  <si>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</si>
  <si>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</si>
  <si>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</si>
  <si>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</si>
  <si>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</si>
  <si>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</si>
  <si>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</si>
  <si>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</si>
  <si>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</si>
  <si>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</si>
  <si>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</si>
  <si>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</si>
  <si>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</si>
  <si>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</si>
  <si>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</si>
  <si>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</si>
  <si>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</si>
  <si>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</si>
  <si>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</si>
  <si>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</si>
  <si>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</si>
  <si>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</si>
  <si>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</si>
  <si>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</si>
  <si>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</si>
  <si>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</si>
  <si>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</si>
  <si>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</si>
  <si>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</si>
  <si>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</si>
  <si>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</si>
  <si>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</si>
  <si>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</si>
  <si>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</si>
  <si>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</si>
  <si>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</si>
  <si>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</si>
  <si>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</si>
  <si>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</si>
  <si>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</si>
  <si>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</si>
  <si>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</si>
  <si>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</si>
  <si>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</si>
  <si>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</si>
  <si>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</si>
  <si>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</si>
  <si>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</si>
  <si>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</si>
  <si>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</si>
  <si>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</si>
  <si>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</si>
  <si>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</si>
  <si>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</si>
  <si>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</si>
  <si>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</si>
  <si>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</si>
  <si>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</si>
  <si>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</si>
  <si>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</si>
  <si>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</si>
  <si>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</si>
  <si>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</si>
  <si>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</si>
  <si>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</si>
  <si>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</si>
  <si>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</si>
  <si>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</si>
  <si>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</si>
  <si>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</si>
  <si>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</si>
  <si>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</si>
  <si>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</si>
  <si>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</si>
  <si>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</si>
  <si>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</si>
  <si>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</si>
  <si>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</si>
  <si>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</si>
  <si>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</si>
  <si>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</si>
  <si>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</si>
  <si>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</si>
  <si>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</si>
  <si>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</si>
  <si>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</si>
  <si>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</si>
  <si>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</si>
  <si>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</si>
  <si>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</si>
  <si>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</si>
  <si>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</si>
  <si>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</si>
  <si>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</si>
  <si>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</si>
  <si>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</si>
  <si>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</si>
  <si>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</si>
  <si>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</si>
  <si>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</si>
  <si>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</si>
  <si>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</si>
  <si>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</si>
  <si>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</si>
  <si>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</si>
  <si>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</si>
  <si>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</si>
  <si>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</si>
  <si>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</si>
  <si>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</si>
  <si>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</si>
  <si>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</si>
  <si>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</si>
  <si>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</si>
  <si>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</si>
  <si>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</si>
  <si>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</si>
  <si>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</si>
  <si>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</si>
  <si>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</si>
  <si>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</si>
  <si>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</si>
  <si>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</si>
  <si>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</si>
  <si>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</si>
  <si>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</si>
  <si>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</si>
  <si>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</si>
  <si>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</si>
  <si>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</si>
  <si>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</si>
  <si>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</si>
  <si>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</si>
  <si>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</si>
  <si>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</si>
  <si>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</si>
  <si>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</si>
  <si>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</si>
  <si>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</si>
  <si>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</si>
  <si>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</si>
  <si>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</si>
  <si>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</si>
  <si>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</si>
  <si>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</si>
  <si>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</si>
  <si>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</si>
  <si>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</si>
  <si>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</si>
  <si>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</si>
  <si>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</si>
  <si>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</si>
  <si>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</si>
  <si>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</si>
  <si>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</si>
  <si>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</si>
  <si>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</si>
  <si>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</si>
  <si>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</si>
  <si>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</si>
  <si>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</si>
  <si>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</si>
  <si>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</si>
  <si>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</si>
  <si>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</si>
  <si>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</si>
  <si>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</si>
  <si>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</si>
  <si>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</si>
  <si>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</si>
  <si>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</si>
  <si>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</si>
  <si>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</si>
  <si>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</si>
  <si>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</si>
  <si>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</si>
  <si>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</si>
  <si>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</si>
  <si>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</si>
  <si>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</si>
  <si>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</si>
  <si>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</si>
  <si>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</si>
  <si>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</si>
  <si>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</si>
  <si>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</si>
  <si>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</si>
  <si>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</si>
  <si>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</si>
  <si>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</si>
  <si>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</si>
  <si>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</si>
  <si>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</si>
  <si>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</si>
  <si>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</si>
  <si>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</si>
  <si>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</si>
  <si>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</si>
  <si>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</si>
  <si>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</si>
  <si>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</si>
  <si>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</si>
  <si>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</si>
  <si>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</si>
  <si>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</si>
  <si>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</si>
  <si>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</si>
  <si>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</si>
  <si>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</si>
  <si>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</si>
  <si>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</si>
  <si>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</si>
  <si>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</si>
  <si>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</si>
  <si>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</si>
  <si>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</si>
  <si>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</si>
  <si>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</si>
  <si>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</si>
  <si>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</si>
  <si>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</si>
  <si>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</si>
  <si>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</si>
  <si>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</si>
  <si>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</si>
  <si>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</si>
  <si>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</si>
  <si>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</si>
  <si>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</si>
  <si>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</si>
  <si>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</si>
  <si>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</si>
  <si>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</si>
  <si>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</si>
  <si>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</si>
  <si>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</si>
  <si>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</si>
  <si>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</si>
  <si>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</si>
  <si>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</si>
  <si>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</si>
  <si>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</si>
  <si>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</si>
  <si>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</si>
  <si>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</si>
  <si>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</si>
  <si>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</si>
  <si>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</si>
  <si>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</si>
  <si>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</si>
  <si>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</si>
  <si>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</si>
  <si>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</si>
  <si>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</si>
  <si>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</si>
  <si>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</si>
  <si>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</si>
  <si>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</si>
  <si>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</si>
  <si>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</si>
  <si>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</si>
  <si>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</si>
  <si>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</si>
  <si>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</si>
  <si>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</si>
  <si>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</si>
  <si>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</si>
  <si>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</si>
  <si>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</si>
  <si>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</si>
  <si>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</si>
  <si>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</si>
  <si>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</si>
  <si>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</si>
  <si>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</si>
  <si>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</si>
  <si>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</si>
  <si>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</si>
  <si>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</si>
  <si>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</si>
  <si>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</si>
  <si>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</si>
  <si>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</si>
  <si>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</si>
  <si>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</si>
  <si>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</si>
  <si>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</si>
  <si>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</si>
  <si>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</si>
  <si>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</si>
  <si>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</si>
  <si>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</si>
  <si>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</si>
  <si>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</si>
  <si>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</si>
  <si>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</si>
  <si>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</si>
  <si>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</si>
  <si>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</si>
  <si>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</si>
  <si>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</si>
  <si>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</si>
  <si>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</si>
  <si>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</si>
  <si>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</si>
  <si>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</si>
  <si>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</si>
  <si>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</si>
  <si>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</si>
  <si>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</si>
  <si>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</si>
  <si>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</si>
  <si>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</si>
  <si>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</si>
  <si>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</si>
  <si>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</si>
  <si>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</si>
  <si>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</si>
  <si>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</si>
  <si>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</si>
  <si>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</si>
  <si>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</si>
  <si>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</si>
  <si>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</si>
  <si>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</si>
  <si>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</si>
  <si>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</si>
  <si>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</si>
  <si>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</si>
  <si>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</si>
  <si>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</si>
  <si>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</si>
  <si>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</si>
  <si>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</si>
  <si>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</si>
  <si>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</si>
  <si>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</si>
  <si>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</si>
  <si>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</si>
  <si>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</si>
  <si>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</si>
  <si>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</si>
  <si>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</si>
  <si>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</si>
  <si>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</si>
  <si>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</si>
  <si>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</si>
  <si>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</si>
  <si>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</si>
  <si>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</si>
  <si>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</si>
  <si>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</si>
  <si>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</si>
  <si>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</si>
  <si>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</si>
  <si>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</si>
  <si>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</si>
  <si>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</si>
  <si>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</si>
  <si>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</si>
  <si>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</si>
  <si>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</si>
  <si>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</si>
  <si>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</si>
  <si>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</si>
  <si>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</si>
  <si>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</si>
  <si>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</si>
  <si>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</si>
  <si>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</si>
  <si>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</si>
  <si>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</si>
  <si>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</si>
  <si>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</si>
  <si>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</si>
  <si>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</si>
  <si>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</si>
  <si>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</si>
  <si>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</si>
  <si>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</si>
  <si>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</si>
  <si>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</si>
  <si>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</si>
  <si>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</si>
  <si>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</si>
  <si>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</si>
  <si>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</si>
  <si>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</si>
  <si>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</si>
  <si>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</si>
  <si>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</si>
  <si>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</si>
  <si>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</si>
  <si>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</si>
  <si>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</si>
  <si>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</si>
  <si>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</si>
  <si>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</si>
  <si>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</si>
  <si>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</si>
  <si>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</si>
  <si>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</si>
  <si>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</si>
  <si>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</si>
  <si>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</si>
  <si>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</si>
  <si>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</si>
  <si>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</si>
  <si>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</si>
  <si>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</si>
  <si>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</si>
  <si>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</si>
  <si>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</si>
  <si>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</si>
  <si>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</si>
  <si>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</si>
  <si>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</si>
  <si>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</si>
  <si>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</si>
  <si>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</si>
  <si>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</si>
  <si>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</si>
  <si>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</si>
  <si>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</si>
  <si>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</si>
  <si>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</si>
  <si>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</si>
  <si>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</si>
  <si>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</si>
  <si>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</si>
  <si>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</si>
  <si>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</si>
  <si>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</si>
  <si>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</si>
  <si>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</si>
  <si>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</si>
  <si>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</si>
  <si>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</si>
  <si>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</si>
  <si>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</si>
  <si>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</si>
  <si>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</si>
  <si>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</si>
  <si>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</si>
  <si>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</si>
  <si>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</si>
  <si>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</si>
  <si>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</si>
  <si>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</si>
  <si>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</si>
  <si>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</si>
  <si>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</si>
  <si>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</si>
  <si>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</si>
  <si>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</si>
  <si>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</si>
  <si>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</si>
  <si>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</si>
  <si>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</si>
  <si>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</si>
  <si>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</si>
  <si>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</si>
  <si>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</si>
  <si>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</si>
  <si>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</si>
  <si>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</si>
  <si>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</si>
  <si>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</si>
  <si>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</si>
  <si>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</si>
  <si>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</si>
  <si>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</si>
  <si>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</si>
  <si>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</si>
  <si>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</si>
  <si>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</si>
  <si>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</si>
  <si>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</si>
  <si>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</si>
  <si>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</si>
  <si>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</si>
  <si>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</si>
  <si>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</si>
  <si>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</si>
  <si>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</si>
  <si>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</si>
  <si>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</si>
  <si>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</si>
  <si>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</si>
  <si>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</si>
  <si>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</si>
  <si>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</si>
  <si>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</si>
  <si>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</si>
  <si>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</si>
  <si>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</si>
  <si>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</si>
  <si>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</si>
  <si>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</si>
  <si>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</si>
  <si>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</si>
  <si>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</si>
  <si>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</si>
  <si>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</si>
  <si>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</si>
  <si>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</si>
  <si>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</si>
  <si>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</si>
  <si>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</si>
  <si>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</si>
  <si>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</si>
  <si>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</si>
  <si>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</si>
  <si>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</si>
  <si>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</si>
  <si>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</si>
  <si>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</si>
  <si>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</si>
  <si>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</si>
  <si>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</si>
  <si>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</si>
  <si>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</si>
  <si>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</si>
  <si>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</si>
  <si>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</si>
  <si>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</si>
  <si>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</si>
  <si>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</si>
  <si>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</si>
  <si>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</si>
  <si>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</si>
  <si>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</si>
  <si>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</si>
  <si>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</si>
  <si>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</si>
  <si>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</si>
  <si>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</si>
  <si>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</si>
  <si>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</si>
  <si>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</si>
  <si>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</si>
  <si>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</si>
  <si>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</si>
  <si>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</si>
  <si>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</si>
  <si>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</si>
  <si>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</si>
  <si>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</si>
  <si>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</si>
  <si>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</si>
  <si>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</si>
  <si>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</si>
  <si>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</si>
  <si>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</si>
  <si>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</si>
  <si>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</si>
  <si>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</si>
  <si>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</si>
  <si>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</si>
  <si>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</si>
  <si>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</si>
  <si>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</si>
  <si>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</si>
  <si>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</si>
  <si>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</si>
  <si>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</si>
  <si>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</si>
  <si>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</si>
  <si>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</si>
  <si>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</si>
  <si>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</si>
  <si>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</si>
  <si>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</si>
  <si>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</si>
  <si>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</si>
  <si>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</si>
  <si>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</si>
  <si>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</si>
  <si>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</si>
  <si>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</si>
  <si>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</si>
  <si>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</si>
  <si>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</si>
  <si>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</si>
  <si>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</si>
  <si>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</si>
  <si>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</si>
  <si>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</si>
  <si>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</si>
  <si>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</si>
  <si>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</si>
  <si>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</si>
  <si>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</si>
  <si>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</si>
  <si>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</si>
  <si>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</si>
  <si>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</si>
  <si>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</si>
  <si>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</si>
  <si>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</si>
  <si>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</si>
  <si>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</si>
  <si>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</si>
  <si>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</si>
  <si>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</si>
  <si>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</si>
  <si>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</si>
  <si>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</si>
  <si>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</si>
  <si>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</si>
  <si>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</si>
  <si>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</si>
  <si>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</si>
  <si>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</si>
  <si>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</si>
  <si>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</si>
  <si>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</si>
  <si>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</si>
  <si>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</si>
  <si>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</si>
  <si>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</si>
  <si>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</si>
  <si>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</si>
  <si>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</si>
  <si>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</si>
  <si>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</si>
  <si>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</si>
  <si>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</si>
  <si>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</si>
  <si>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</si>
  <si>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</si>
  <si>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</si>
  <si>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</si>
  <si>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</si>
  <si>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</si>
  <si>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</si>
  <si>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</si>
  <si>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</si>
  <si>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</si>
  <si>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</si>
  <si>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</si>
  <si>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</si>
  <si>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</si>
  <si>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</si>
  <si>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</si>
  <si>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</si>
  <si>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</si>
  <si>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</si>
  <si>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</si>
  <si>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</si>
  <si>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</si>
  <si>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</si>
  <si>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</si>
  <si>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</si>
  <si>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</si>
  <si>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</si>
  <si>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</si>
  <si>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</si>
  <si>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</si>
  <si>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</si>
  <si>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</si>
  <si>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</si>
  <si>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</si>
  <si>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</si>
  <si>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</si>
  <si>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</si>
  <si>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</si>
  <si>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</si>
  <si>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</si>
  <si>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</si>
  <si>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</si>
  <si>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</si>
  <si>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</si>
  <si>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</si>
  <si>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</si>
  <si>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</si>
  <si>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</si>
  <si>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</si>
  <si>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</si>
  <si>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</si>
  <si>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</si>
  <si>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</si>
  <si>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</si>
  <si>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</si>
  <si>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</si>
  <si>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</si>
  <si>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</si>
  <si>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</si>
  <si>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</si>
  <si>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</si>
  <si>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</si>
  <si>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</si>
  <si>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</si>
  <si>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</si>
  <si>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</si>
  <si>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</si>
  <si>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</si>
  <si>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</si>
  <si>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</si>
  <si>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</si>
  <si>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</si>
  <si>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</si>
  <si>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</si>
  <si>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</si>
  <si>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</si>
  <si>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</si>
  <si>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</si>
  <si>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</si>
  <si>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</si>
  <si>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</si>
  <si>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</si>
  <si>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</si>
  <si>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</si>
  <si>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</si>
  <si>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</si>
  <si>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</si>
  <si>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</si>
  <si>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</si>
  <si>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</si>
  <si>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</si>
  <si>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</si>
  <si>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</si>
  <si>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</si>
  <si>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</si>
  <si>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</si>
  <si>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</si>
  <si>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</si>
  <si>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</si>
  <si>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</si>
  <si>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</si>
  <si>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</si>
  <si>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</si>
  <si>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</si>
  <si>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</si>
  <si>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</si>
  <si>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</si>
  <si>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</si>
  <si>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</si>
  <si>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</si>
  <si>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</si>
  <si>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</si>
  <si>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</si>
  <si>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</si>
  <si>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</si>
  <si>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</si>
  <si>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</si>
  <si>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</si>
  <si>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</si>
  <si>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</si>
  <si>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</si>
  <si>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</si>
  <si>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</si>
  <si>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</si>
  <si>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</si>
  <si>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</si>
  <si>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</si>
  <si>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</si>
  <si>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</si>
  <si>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</si>
  <si>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</si>
  <si>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</si>
  <si>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</si>
  <si>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</si>
  <si>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</si>
  <si>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</si>
  <si>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</si>
  <si>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</si>
  <si>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</si>
  <si>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</si>
  <si>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</si>
  <si>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</si>
  <si>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</si>
  <si>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</si>
  <si>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</si>
  <si>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</si>
  <si>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</si>
  <si>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</si>
  <si>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</si>
  <si>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</si>
  <si>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</si>
  <si>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</si>
  <si>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</si>
  <si>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</si>
  <si>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</si>
  <si>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</si>
  <si>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</si>
  <si>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</si>
  <si>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</si>
  <si>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</si>
  <si>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</si>
  <si>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</si>
  <si>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</si>
  <si>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</si>
  <si>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</si>
  <si>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</si>
  <si>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</si>
  <si>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</si>
  <si>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</si>
  <si>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</si>
  <si>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</si>
  <si>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</si>
  <si>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</si>
  <si>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</si>
  <si>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</si>
  <si>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</si>
  <si>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</si>
  <si>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</si>
  <si>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</si>
  <si>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</si>
  <si>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</si>
  <si>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</si>
  <si>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</si>
  <si>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</si>
  <si>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</si>
  <si>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</si>
  <si>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</si>
  <si>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</si>
  <si>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</si>
  <si>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</si>
  <si>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</si>
  <si>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</si>
  <si>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</si>
  <si>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</si>
  <si>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</si>
  <si>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</si>
  <si>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</si>
  <si>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</si>
  <si>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</si>
  <si>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</si>
  <si>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</si>
  <si>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</si>
  <si>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</si>
  <si>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</si>
  <si>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</si>
  <si>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</si>
  <si>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</si>
  <si>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</si>
  <si>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</si>
  <si>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</si>
  <si>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</si>
  <si>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</si>
  <si>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</si>
  <si>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</si>
  <si>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</si>
  <si>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</si>
  <si>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</si>
  <si>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</si>
  <si>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</si>
  <si>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</si>
  <si>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</si>
  <si>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</si>
  <si>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</si>
  <si>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</si>
  <si>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</si>
  <si>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</si>
  <si>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</si>
  <si>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</si>
  <si>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</si>
  <si>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</si>
  <si>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</si>
  <si>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</si>
  <si>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</si>
  <si>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</si>
  <si>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</si>
  <si>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</si>
  <si>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</si>
  <si>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</si>
  <si>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</si>
  <si>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</si>
  <si>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</si>
  <si>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</si>
  <si>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</si>
  <si>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</si>
  <si>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</si>
  <si>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</si>
  <si>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</si>
  <si>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</si>
  <si>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</si>
  <si>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</si>
  <si>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</si>
  <si>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</si>
  <si>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</si>
  <si>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</si>
  <si>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</si>
  <si>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</si>
  <si>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</si>
  <si>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</si>
  <si>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</si>
  <si>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</si>
  <si>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</si>
  <si>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</si>
  <si>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</si>
  <si>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</si>
  <si>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</si>
  <si>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</si>
  <si>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</si>
  <si>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</si>
  <si>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</si>
  <si>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</si>
  <si>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</si>
  <si>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</si>
  <si>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</si>
  <si>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</si>
  <si>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</si>
  <si>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</si>
  <si>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</si>
  <si>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</si>
  <si>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</si>
  <si>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</si>
  <si>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</si>
  <si>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</si>
  <si>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</si>
  <si>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</si>
  <si>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</si>
  <si>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</si>
  <si>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</si>
  <si>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</si>
  <si>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</si>
  <si>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</si>
  <si>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</si>
  <si>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</si>
  <si>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</si>
  <si>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</si>
  <si>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</si>
  <si>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</si>
  <si>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</si>
  <si>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</si>
  <si>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</si>
  <si>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</si>
  <si>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</si>
  <si>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</si>
  <si>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</si>
  <si>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</si>
  <si>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</si>
  <si>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</si>
  <si>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</si>
  <si>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</si>
  <si>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</si>
  <si>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</si>
  <si>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</si>
  <si>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</si>
  <si>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</si>
  <si>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</si>
  <si>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</si>
  <si>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</si>
  <si>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</si>
  <si>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</si>
  <si>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</si>
  <si>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</si>
  <si>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</si>
  <si>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</si>
  <si>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</si>
  <si>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</si>
  <si>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</si>
  <si>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</si>
  <si>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</si>
  <si>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</si>
  <si>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</si>
  <si>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</si>
  <si>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</si>
  <si>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</si>
  <si>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</si>
  <si>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</si>
  <si>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</si>
  <si>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</si>
  <si>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</si>
  <si>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</si>
  <si>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</si>
  <si>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</si>
  <si>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</si>
  <si>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</si>
  <si>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</si>
  <si>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</si>
  <si>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</si>
  <si>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</si>
  <si>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</si>
  <si>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</si>
  <si>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</si>
  <si>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</si>
  <si>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</si>
  <si>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</si>
  <si>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</si>
  <si>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</si>
  <si>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</si>
  <si>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</si>
  <si>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</si>
  <si>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</si>
  <si>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</si>
  <si>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</si>
  <si>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</si>
  <si>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</si>
  <si>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</si>
  <si>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</si>
  <si>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</si>
  <si>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</si>
  <si>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</si>
  <si>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</si>
  <si>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</si>
  <si>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</si>
  <si>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</si>
  <si>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</si>
  <si>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</si>
  <si>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</si>
  <si>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</si>
  <si>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</si>
  <si>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</si>
  <si>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</si>
  <si>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</si>
  <si>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</si>
  <si>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</si>
  <si>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</si>
  <si>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</si>
  <si>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</si>
  <si>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</si>
  <si>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</si>
  <si>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</si>
  <si>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</si>
  <si>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</si>
  <si>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</si>
  <si>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</si>
  <si>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</si>
  <si>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</si>
  <si>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</si>
  <si>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</si>
  <si>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</si>
  <si>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</si>
  <si>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</si>
  <si>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</si>
  <si>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</si>
  <si>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</si>
  <si>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</si>
  <si>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</si>
  <si>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</si>
  <si>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</si>
  <si>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</si>
  <si>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</si>
  <si>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</si>
  <si>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</si>
  <si>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</si>
  <si>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</si>
  <si>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</si>
  <si>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</si>
  <si>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</si>
  <si>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</si>
  <si>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</si>
  <si>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</si>
  <si>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</si>
  <si>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</si>
  <si>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</si>
  <si>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</si>
  <si>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</si>
  <si>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</si>
  <si>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</si>
  <si>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</si>
  <si>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</si>
  <si>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</si>
  <si>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</si>
  <si>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</si>
  <si>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</si>
  <si>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</si>
  <si>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</si>
  <si>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</si>
  <si>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</si>
  <si>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</si>
  <si>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</si>
  <si>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</si>
  <si>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</si>
  <si>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</si>
  <si>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</si>
  <si>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</si>
  <si>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</si>
  <si>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</si>
  <si>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</si>
  <si>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</si>
  <si>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</si>
  <si>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</si>
  <si>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</si>
  <si>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</si>
  <si>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</si>
  <si>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</si>
  <si>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</si>
  <si>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</si>
  <si>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</si>
  <si>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</si>
  <si>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</si>
  <si>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</si>
  <si>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</si>
  <si>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</si>
  <si>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</si>
  <si>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</si>
  <si>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</si>
  <si>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</si>
  <si>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</si>
  <si>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</si>
  <si>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</si>
  <si>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</si>
  <si>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</si>
  <si>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</si>
  <si>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</si>
  <si>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</si>
  <si>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</si>
  <si>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</si>
  <si>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</si>
  <si>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</si>
  <si>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</si>
  <si>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</si>
  <si>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</si>
  <si>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</si>
  <si>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</si>
  <si>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</si>
  <si>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</si>
  <si>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</si>
  <si>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</si>
  <si>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</si>
  <si>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</si>
  <si>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</si>
  <si>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</si>
  <si>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</si>
  <si>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</si>
  <si>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</si>
  <si>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</si>
  <si>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</si>
  <si>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</si>
  <si>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</si>
  <si>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</si>
  <si>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</si>
  <si>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</si>
  <si>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</si>
  <si>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</si>
  <si>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</si>
  <si>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</si>
  <si>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</si>
  <si>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</si>
  <si>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</si>
  <si>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</si>
  <si>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</si>
  <si>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</si>
  <si>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</si>
  <si>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</si>
  <si>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</si>
  <si>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</si>
  <si>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</si>
  <si>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</si>
  <si>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</si>
  <si>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</si>
  <si>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</si>
  <si>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</si>
  <si>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</si>
  <si>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</si>
  <si>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</si>
  <si>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</si>
  <si>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</si>
  <si>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</si>
  <si>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</si>
  <si>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</si>
  <si>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</si>
  <si>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</si>
  <si>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</si>
  <si>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</si>
  <si>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</si>
  <si>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</si>
  <si>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</si>
  <si>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</si>
  <si>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</si>
  <si>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</si>
  <si>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</si>
  <si>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</si>
  <si>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</si>
  <si>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</si>
  <si>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</si>
  <si>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</si>
  <si>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</si>
  <si>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</si>
  <si>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</si>
  <si>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</si>
  <si>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</si>
  <si>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</si>
  <si>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</si>
  <si>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</si>
  <si>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</si>
  <si>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</si>
  <si>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</si>
  <si>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</si>
  <si>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</si>
  <si>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</si>
  <si>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</si>
  <si>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</si>
  <si>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</si>
  <si>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</si>
  <si>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</si>
  <si>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</si>
  <si>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</si>
  <si>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</si>
  <si>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</si>
  <si>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</si>
  <si>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</si>
  <si>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</si>
  <si>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</si>
  <si>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</si>
  <si>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</si>
  <si>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</si>
  <si>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</si>
  <si>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</si>
  <si>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</si>
  <si>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</si>
  <si>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</si>
  <si>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</si>
  <si>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</si>
  <si>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</si>
  <si>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</si>
  <si>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</si>
  <si>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</si>
  <si>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</si>
  <si>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</si>
  <si>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</si>
  <si>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</si>
  <si>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</si>
  <si>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</si>
  <si>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</si>
  <si>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</si>
  <si>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</si>
  <si>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</si>
  <si>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</si>
  <si>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</si>
  <si>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</si>
  <si>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</si>
  <si>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</si>
  <si>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</si>
  <si>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</si>
  <si>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</si>
  <si>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</si>
  <si>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</si>
  <si>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</si>
  <si>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</si>
  <si>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</si>
  <si>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</si>
  <si>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</si>
  <si>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</si>
  <si>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</si>
  <si>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</si>
  <si>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</si>
  <si>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</si>
  <si>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</si>
  <si>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</si>
  <si>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</si>
  <si>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</si>
  <si>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</si>
  <si>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</si>
  <si>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</si>
  <si>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</si>
  <si>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</si>
  <si>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</si>
  <si>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</si>
  <si>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</si>
  <si>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</si>
  <si>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</si>
  <si>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</si>
  <si>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</si>
  <si>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</si>
  <si>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</si>
  <si>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</si>
  <si>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</si>
  <si>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</si>
  <si>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</si>
  <si>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</si>
  <si>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</si>
  <si>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</si>
  <si>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</si>
  <si>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</si>
  <si>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</si>
  <si>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</si>
  <si>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</si>
  <si>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</si>
  <si>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</si>
  <si>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</si>
  <si>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</si>
  <si>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</si>
  <si>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</si>
  <si>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</si>
  <si>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</si>
  <si>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</si>
  <si>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</si>
  <si>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</si>
  <si>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</si>
  <si>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</si>
  <si>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</si>
  <si>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</si>
  <si>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</si>
  <si>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</si>
  <si>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</si>
  <si>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</si>
  <si>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</si>
  <si>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</si>
  <si>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</si>
  <si>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</si>
  <si>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</si>
  <si>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</si>
  <si>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</si>
  <si>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</si>
  <si>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</si>
  <si>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</si>
  <si>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</si>
  <si>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</si>
  <si>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</si>
  <si>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</si>
  <si>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</si>
  <si>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</si>
  <si>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</si>
  <si>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</si>
  <si>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</si>
  <si>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</si>
  <si>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</si>
  <si>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</si>
  <si>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</si>
  <si>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</si>
  <si>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</si>
  <si>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</si>
  <si>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</si>
  <si>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</si>
  <si>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</si>
  <si>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</si>
  <si>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</si>
  <si>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</si>
  <si>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</si>
  <si>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</si>
  <si>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</si>
  <si>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</si>
  <si>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</si>
  <si>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</si>
  <si>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</si>
  <si>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</si>
  <si>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</si>
  <si>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</si>
  <si>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</si>
  <si>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</si>
  <si>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</si>
  <si>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</si>
  <si>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</si>
  <si>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</si>
  <si>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</si>
  <si>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</si>
  <si>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</si>
  <si>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</si>
  <si>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</si>
  <si>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</si>
  <si>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</si>
  <si>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</si>
  <si>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</si>
  <si>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</si>
  <si>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</si>
  <si>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</si>
  <si>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</si>
  <si>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</si>
  <si>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</si>
  <si>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</si>
  <si>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</si>
  <si>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</si>
  <si>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</si>
  <si>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</si>
  <si>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</si>
  <si>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</si>
  <si>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</si>
  <si>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</si>
  <si>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</si>
  <si>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</si>
  <si>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</si>
  <si>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</si>
  <si>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</si>
  <si>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</si>
  <si>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</si>
  <si>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</si>
  <si>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</si>
  <si>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</si>
  <si>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</si>
  <si>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</si>
  <si>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</si>
  <si>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</si>
  <si>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</si>
  <si>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</si>
  <si>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</si>
  <si>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</si>
  <si>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</si>
  <si>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</si>
  <si>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</si>
  <si>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</si>
  <si>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</si>
  <si>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</si>
  <si>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</si>
  <si>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</si>
  <si>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</si>
  <si>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</si>
  <si>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</si>
  <si>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</si>
  <si>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</si>
  <si>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</si>
  <si>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</si>
  <si>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</si>
  <si>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</si>
  <si>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</si>
  <si>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</si>
  <si>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</si>
  <si>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</si>
  <si>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</si>
  <si>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</si>
  <si>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</si>
  <si>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</si>
  <si>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</si>
  <si>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</si>
  <si>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</si>
  <si>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</si>
  <si>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</si>
  <si>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</si>
  <si>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</si>
  <si>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</si>
  <si>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</si>
  <si>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</si>
  <si>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</si>
  <si>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</si>
  <si>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</si>
  <si>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</si>
  <si>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</si>
  <si>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</si>
  <si>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</si>
  <si>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</si>
  <si>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</si>
  <si>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</si>
  <si>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</si>
  <si>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</si>
  <si>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</si>
  <si>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</si>
  <si>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</si>
  <si>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</si>
  <si>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</si>
  <si>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</si>
  <si>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</si>
  <si>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</si>
  <si>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</si>
  <si>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</si>
  <si>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</si>
  <si>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</si>
  <si>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</si>
  <si>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</si>
  <si>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</si>
  <si>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</si>
  <si>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</si>
  <si>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</si>
  <si>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</si>
  <si>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</si>
  <si>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</si>
  <si>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</si>
  <si>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</si>
  <si>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</si>
  <si>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</si>
  <si>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</si>
  <si>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</si>
  <si>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</si>
  <si>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</si>
  <si>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</si>
  <si>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</si>
  <si>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</si>
  <si>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</si>
  <si>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</si>
  <si>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</si>
  <si>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</si>
  <si>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</si>
  <si>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</si>
  <si>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</si>
  <si>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</si>
  <si>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</si>
  <si>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</si>
  <si>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</si>
  <si>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</si>
  <si>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</si>
  <si>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</si>
  <si>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</si>
  <si>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</si>
  <si>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</si>
  <si>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</si>
  <si>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</si>
  <si>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</si>
  <si>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</si>
  <si>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</si>
  <si>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</si>
  <si>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</si>
  <si>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</si>
  <si>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</si>
  <si>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</si>
  <si>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</si>
  <si>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</si>
  <si>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</si>
  <si>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</si>
  <si>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</si>
  <si>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</si>
  <si>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</si>
  <si>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</si>
  <si>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</si>
  <si>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</si>
  <si>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</si>
  <si>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</si>
  <si>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</si>
  <si>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</si>
  <si>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</si>
  <si>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</si>
  <si>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</si>
  <si>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</si>
  <si>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</si>
  <si>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</si>
  <si>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</si>
  <si>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</si>
  <si>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</si>
  <si>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</si>
  <si>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</si>
  <si>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</si>
  <si>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</si>
  <si>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</si>
  <si>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</si>
  <si>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</si>
  <si>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</si>
  <si>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</si>
  <si>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</si>
  <si>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</si>
  <si>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</si>
  <si>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</si>
  <si>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</si>
  <si>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</si>
  <si>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</si>
  <si>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</si>
  <si>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</si>
  <si>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</si>
  <si>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</si>
  <si>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</si>
  <si>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</si>
  <si>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</si>
  <si>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</si>
  <si>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</si>
  <si>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</si>
  <si>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</si>
  <si>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</si>
  <si>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</si>
  <si>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</si>
  <si>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</si>
  <si>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</si>
  <si>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</si>
  <si>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</si>
  <si>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</si>
  <si>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</si>
  <si>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</si>
  <si>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</si>
  <si>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</si>
  <si>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</si>
  <si>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</si>
  <si>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</si>
  <si>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</si>
  <si>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</si>
  <si>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</si>
  <si>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</si>
  <si>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</si>
  <si>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</si>
  <si>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</si>
  <si>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</si>
  <si>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</si>
  <si>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</si>
  <si>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</si>
  <si>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</si>
  <si>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</si>
  <si>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</si>
  <si>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</si>
  <si>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</si>
  <si>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</si>
  <si>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</si>
  <si>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</si>
  <si>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</si>
  <si>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</si>
  <si>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</si>
  <si>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</si>
  <si>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</si>
  <si>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</si>
  <si>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</si>
  <si>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</si>
  <si>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</si>
  <si>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</si>
  <si>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</si>
  <si>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</si>
  <si>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</si>
  <si>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</si>
  <si>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</si>
  <si>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</si>
  <si>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</si>
  <si>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</si>
  <si>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</si>
  <si>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</si>
  <si>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</si>
  <si>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</si>
  <si>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</si>
  <si>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</si>
  <si>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</si>
  <si>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</si>
  <si>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</si>
  <si>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</si>
  <si>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</si>
  <si>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</si>
  <si>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</si>
  <si>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</si>
  <si>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</si>
  <si>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</si>
  <si>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</si>
  <si>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</si>
  <si>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</si>
  <si>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</si>
  <si>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</si>
  <si>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</si>
  <si>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</si>
  <si>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</si>
  <si>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</si>
  <si>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</si>
  <si>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</si>
  <si>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</si>
  <si>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</si>
  <si>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</si>
  <si>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</si>
  <si>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</si>
  <si>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</si>
  <si>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</si>
  <si>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</si>
  <si>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</si>
  <si>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</si>
  <si>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</si>
  <si>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</si>
  <si>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</si>
  <si>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</si>
  <si>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</si>
  <si>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</si>
  <si>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</si>
  <si>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</si>
  <si>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</si>
  <si>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</si>
  <si>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</si>
  <si>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</si>
  <si>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</si>
  <si>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</si>
  <si>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</si>
  <si>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</si>
  <si>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</si>
  <si>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</si>
  <si>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</si>
  <si>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</si>
  <si>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</si>
  <si>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</si>
  <si>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</si>
  <si>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</si>
  <si>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</si>
  <si>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</si>
  <si>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</si>
  <si>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</si>
  <si>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</si>
  <si>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</si>
  <si>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</si>
  <si>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</si>
  <si>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</si>
  <si>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</si>
  <si>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</si>
  <si>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</si>
  <si>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</si>
  <si>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</si>
  <si>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</si>
  <si>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</si>
  <si>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</si>
  <si>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</si>
  <si>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</si>
  <si>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</si>
  <si>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</si>
  <si>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</si>
  <si>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</si>
  <si>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</si>
  <si>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</si>
  <si>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</si>
  <si>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</si>
  <si>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</si>
  <si>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</si>
  <si>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</si>
  <si>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</si>
  <si>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</si>
  <si>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</si>
  <si>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</si>
  <si>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</si>
  <si>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</si>
  <si>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</si>
  <si>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</si>
  <si>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</si>
  <si>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</si>
  <si>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</si>
  <si>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</si>
  <si>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</si>
  <si>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</si>
  <si>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</si>
  <si>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</si>
  <si>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</si>
  <si>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</si>
  <si>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</si>
  <si>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</si>
  <si>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</si>
  <si>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</si>
  <si>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</si>
  <si>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</si>
  <si>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</si>
  <si>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</si>
  <si>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</si>
  <si>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</si>
  <si>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</si>
  <si>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</si>
  <si>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</si>
  <si>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</si>
  <si>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</si>
  <si>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</si>
  <si>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</si>
  <si>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</si>
  <si>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</si>
  <si>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</si>
  <si>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</si>
  <si>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</si>
  <si>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</si>
  <si>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</si>
  <si>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</si>
  <si>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</si>
  <si>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</si>
  <si>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</si>
  <si>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</si>
  <si>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</si>
  <si>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</si>
  <si>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</si>
  <si>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</si>
  <si>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</si>
  <si>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</si>
  <si>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</si>
  <si>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</si>
  <si>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</si>
  <si>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</si>
  <si>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</si>
  <si>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</si>
  <si>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</si>
  <si>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</si>
  <si>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</si>
  <si>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</si>
  <si>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</si>
  <si>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</si>
  <si>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</si>
  <si>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</si>
  <si>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</si>
  <si>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</si>
  <si>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</si>
  <si>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</si>
  <si>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</si>
  <si>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</si>
  <si>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</si>
  <si>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</si>
  <si>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</si>
  <si>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</si>
  <si>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</si>
  <si>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</si>
  <si>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</si>
  <si>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</si>
  <si>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</si>
  <si>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</si>
  <si>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</si>
  <si>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</si>
  <si>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</si>
  <si>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</si>
  <si>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</si>
  <si>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</si>
  <si>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</si>
  <si>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</si>
  <si>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</si>
  <si>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</si>
  <si>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</si>
  <si>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</si>
  <si>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</si>
  <si>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</si>
  <si>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</si>
  <si>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</si>
  <si>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</si>
  <si>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</si>
  <si>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</si>
  <si>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</si>
  <si>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</si>
  <si>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</si>
  <si>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</si>
  <si>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</si>
  <si>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</si>
  <si>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</si>
  <si>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</si>
  <si>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</si>
  <si>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</si>
  <si>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</si>
  <si>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</si>
  <si>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</si>
  <si>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</si>
  <si>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</si>
  <si>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</si>
  <si>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</si>
  <si>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</si>
  <si>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</si>
  <si>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</si>
  <si>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</si>
  <si>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</si>
  <si>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</si>
  <si>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</si>
  <si>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</si>
  <si>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</si>
  <si>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</si>
  <si>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</si>
  <si>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</si>
  <si>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</si>
  <si>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</si>
  <si>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</si>
  <si>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</si>
  <si>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</si>
  <si>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</si>
  <si>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</si>
  <si>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</si>
  <si>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</si>
  <si>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</si>
  <si>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</si>
  <si>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</si>
  <si>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</si>
  <si>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</si>
  <si>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</si>
  <si>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</si>
  <si>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</si>
  <si>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</si>
  <si>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</si>
  <si>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</si>
  <si>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</si>
  <si>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</si>
  <si>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</si>
  <si>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</si>
  <si>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</si>
  <si>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</si>
  <si>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</si>
  <si>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</si>
  <si>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</si>
  <si>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</si>
  <si>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</si>
  <si>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</si>
  <si>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</si>
  <si>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</si>
  <si>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</si>
  <si>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</si>
  <si>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</si>
  <si>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</si>
  <si>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</si>
  <si>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</si>
  <si>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</si>
  <si>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</si>
  <si>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</si>
  <si>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</si>
  <si>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</si>
  <si>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</si>
  <si>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</si>
  <si>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</si>
  <si>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</si>
  <si>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</si>
  <si>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</si>
  <si>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</si>
  <si>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</si>
  <si>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</si>
  <si>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</si>
  <si>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</si>
  <si>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</si>
  <si>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</si>
  <si>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</si>
  <si>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</si>
  <si>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</si>
  <si>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</si>
  <si>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</si>
  <si>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</si>
  <si>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</si>
  <si>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</si>
  <si>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</si>
  <si>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</si>
  <si>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</si>
  <si>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</si>
  <si>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</si>
  <si>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</si>
  <si>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</si>
  <si>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</si>
  <si>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</si>
  <si>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</si>
  <si>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</si>
  <si>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</si>
  <si>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</si>
  <si>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</si>
  <si>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</si>
  <si>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</si>
  <si>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</si>
  <si>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</si>
  <si>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</si>
  <si>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</si>
  <si>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</si>
  <si>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</si>
  <si>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</si>
  <si>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</si>
  <si>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</si>
  <si>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</si>
  <si>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</si>
  <si>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</si>
  <si>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</si>
  <si>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</si>
  <si>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</si>
  <si>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</si>
  <si>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</si>
  <si>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</si>
  <si>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</si>
  <si>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</si>
  <si>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</si>
  <si>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</si>
  <si>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</si>
  <si>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</si>
  <si>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</si>
  <si>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</si>
  <si>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</si>
  <si>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</si>
  <si>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</si>
  <si>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</si>
  <si>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</si>
  <si>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</si>
  <si>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</si>
  <si>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</si>
  <si>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</si>
  <si>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</si>
  <si>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</si>
  <si>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</si>
  <si>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</si>
  <si>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</si>
  <si>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</si>
  <si>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</si>
  <si>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</si>
  <si>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</si>
  <si>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</si>
  <si>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</si>
  <si>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</si>
  <si>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</si>
  <si>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</si>
  <si>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</si>
  <si>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</si>
  <si>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</si>
  <si>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</si>
  <si>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</si>
  <si>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</si>
  <si>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</si>
  <si>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</si>
  <si>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</si>
  <si>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</si>
  <si>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</si>
  <si>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</si>
  <si>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</si>
  <si>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</si>
  <si>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</si>
  <si>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</si>
  <si>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</si>
  <si>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</si>
  <si>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</si>
  <si>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</si>
  <si>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</si>
  <si>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</si>
  <si>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</si>
  <si>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</si>
  <si>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</si>
  <si>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</si>
  <si>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</si>
  <si>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</si>
  <si>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</si>
  <si>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</si>
  <si>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</si>
  <si>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</si>
  <si>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</si>
  <si>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</si>
  <si>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</si>
  <si>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</si>
  <si>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</si>
  <si>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</si>
  <si>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</si>
  <si>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</si>
  <si>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</si>
  <si>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</si>
  <si>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</si>
  <si>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</si>
  <si>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</si>
  <si>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</si>
  <si>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</si>
  <si>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</si>
  <si>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</si>
  <si>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</si>
  <si>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</si>
  <si>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</si>
  <si>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</si>
  <si>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</si>
  <si>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</si>
  <si>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</si>
  <si>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</si>
  <si>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</si>
  <si>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</si>
  <si>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</si>
  <si>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</si>
  <si>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</si>
  <si>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</si>
  <si>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</si>
  <si>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</si>
  <si>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</si>
  <si>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</si>
  <si>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</si>
  <si>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</si>
  <si>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</si>
  <si>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</si>
  <si>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</si>
  <si>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</si>
  <si>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</si>
  <si>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</si>
  <si>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</si>
  <si>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</si>
  <si>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</si>
  <si>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</si>
  <si>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</si>
  <si>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</si>
  <si>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</si>
  <si>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</si>
  <si>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</si>
  <si>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</si>
  <si>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</si>
  <si>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</si>
  <si>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</si>
  <si>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</si>
  <si>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</si>
  <si>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</si>
  <si>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</si>
  <si>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</si>
  <si>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</si>
  <si>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</si>
  <si>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</si>
  <si>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</si>
  <si>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</si>
  <si>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</si>
  <si>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</si>
  <si>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</si>
  <si>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</si>
  <si>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</si>
  <si>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</si>
  <si>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</si>
  <si>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</si>
  <si>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</si>
  <si>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</si>
  <si>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</si>
  <si>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</si>
  <si>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</si>
  <si>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</si>
  <si>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</si>
  <si>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</si>
  <si>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</si>
  <si>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</si>
  <si>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</si>
  <si>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</si>
  <si>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</si>
  <si>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</si>
  <si>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</si>
  <si>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</si>
  <si>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</si>
  <si>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</si>
  <si>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</si>
  <si>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</si>
  <si>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</si>
  <si>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</si>
  <si>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</si>
  <si>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</si>
  <si>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</si>
  <si>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</si>
  <si>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</si>
  <si>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</si>
  <si>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</si>
  <si>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</si>
  <si>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</si>
  <si>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</si>
  <si>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</si>
  <si>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</si>
  <si>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</si>
  <si>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</si>
  <si>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</si>
  <si>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</si>
  <si>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</si>
  <si>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</si>
  <si>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</si>
  <si>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</si>
  <si>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</si>
  <si>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</si>
  <si>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</si>
  <si>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</si>
  <si>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</si>
  <si>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</si>
  <si>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</si>
  <si>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</si>
  <si>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</si>
  <si>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</si>
  <si>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</si>
  <si>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</si>
  <si>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</si>
  <si>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</si>
  <si>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</si>
  <si>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</si>
  <si>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</si>
  <si>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</si>
  <si>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</si>
  <si>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</si>
  <si>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</si>
  <si>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</si>
  <si>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</si>
  <si>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</si>
  <si>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</si>
  <si>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</si>
  <si>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</si>
  <si>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</si>
  <si>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</si>
  <si>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</si>
  <si>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</si>
  <si>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</si>
  <si>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</si>
  <si>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</si>
  <si>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</si>
  <si>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</si>
  <si>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</si>
  <si>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</si>
  <si>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</si>
  <si>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</si>
  <si>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</si>
  <si>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</si>
  <si>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</si>
  <si>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</si>
  <si>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</si>
  <si>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</si>
  <si>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</si>
  <si>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</si>
  <si>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</si>
  <si>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</si>
  <si>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</si>
  <si>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</si>
  <si>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</si>
  <si>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</si>
  <si>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</si>
  <si>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</si>
  <si>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</si>
  <si>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</si>
  <si>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</si>
  <si>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</si>
  <si>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</si>
  <si>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</si>
  <si>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</si>
  <si>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</si>
  <si>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</si>
  <si>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</si>
  <si>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</si>
  <si>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</si>
  <si>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</si>
  <si>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</si>
  <si>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</si>
  <si>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</si>
  <si>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</si>
  <si>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</si>
  <si>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</si>
  <si>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</si>
  <si>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</si>
  <si>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</si>
  <si>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</si>
  <si>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</si>
  <si>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</si>
  <si>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</si>
  <si>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</si>
  <si>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</si>
  <si>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</si>
  <si>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</si>
  <si>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</si>
  <si>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</si>
  <si>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</si>
  <si>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</si>
  <si>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</si>
  <si>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</si>
  <si>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</si>
  <si>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</si>
  <si>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</si>
  <si>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</si>
  <si>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</si>
  <si>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</si>
  <si>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</si>
  <si>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</si>
  <si>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</si>
  <si>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</si>
  <si>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</si>
  <si>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</si>
  <si>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</si>
  <si>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</si>
  <si>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</si>
  <si>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</si>
  <si>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</si>
  <si>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</si>
  <si>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</si>
  <si>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</si>
  <si>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</si>
  <si>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</si>
  <si>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</si>
  <si>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</si>
  <si>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</si>
  <si>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</si>
  <si>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</si>
  <si>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</si>
  <si>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</si>
  <si>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</si>
  <si>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</si>
  <si>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</si>
  <si>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</si>
  <si>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</si>
  <si>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</si>
  <si>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</si>
  <si>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</si>
  <si>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</si>
  <si>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</si>
  <si>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</si>
  <si>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</si>
  <si>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</si>
  <si>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</si>
  <si>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</si>
  <si>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</si>
  <si>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</si>
  <si>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</si>
  <si>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</si>
  <si>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</si>
  <si>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</si>
  <si>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</si>
  <si>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</si>
  <si>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</si>
  <si>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</si>
  <si>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</si>
  <si>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</si>
  <si>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</si>
  <si>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</si>
  <si>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</si>
  <si>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</si>
  <si>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</si>
  <si>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</si>
  <si>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</si>
  <si>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</si>
  <si>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</si>
  <si>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</si>
  <si>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</si>
  <si>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</si>
  <si>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</si>
  <si>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</si>
  <si>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</si>
  <si>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</si>
  <si>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</si>
  <si>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</si>
  <si>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</si>
  <si>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</si>
  <si>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</si>
  <si>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</si>
  <si>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</si>
  <si>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</si>
  <si>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</si>
  <si>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</si>
  <si>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</si>
  <si>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</si>
  <si>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</si>
  <si>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</si>
  <si>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</si>
  <si>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</si>
  <si>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</si>
  <si>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</si>
  <si>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</si>
  <si>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</si>
  <si>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</si>
  <si>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</si>
  <si>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</si>
  <si>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</si>
  <si>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</si>
  <si>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</si>
  <si>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</si>
  <si>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</si>
  <si>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</si>
  <si>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</si>
  <si>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</si>
  <si>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</si>
  <si>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</si>
  <si>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</si>
  <si>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</si>
  <si>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</si>
  <si>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</si>
  <si>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</si>
  <si>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</si>
  <si>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</si>
  <si>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</si>
  <si>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</si>
  <si>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</si>
  <si>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</si>
  <si>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</si>
  <si>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</si>
  <si>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</si>
  <si>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</si>
  <si>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</si>
  <si>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</si>
  <si>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</si>
  <si>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</si>
  <si>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</si>
  <si>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</si>
  <si>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</si>
  <si>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</si>
  <si>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</si>
  <si>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</si>
  <si>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</si>
  <si>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</si>
  <si>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</si>
  <si>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</si>
  <si>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</si>
  <si>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</si>
  <si>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</si>
  <si>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</si>
  <si>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</si>
  <si>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</si>
  <si>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</si>
  <si>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</si>
  <si>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</si>
  <si>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</si>
  <si>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</si>
  <si>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</si>
  <si>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</si>
  <si>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</si>
  <si>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</si>
  <si>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</si>
  <si>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</si>
  <si>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</si>
  <si>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</si>
  <si>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</si>
  <si>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</si>
  <si>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</si>
  <si>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</si>
  <si>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</si>
  <si>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</si>
  <si>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</si>
  <si>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</si>
  <si>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</si>
  <si>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</si>
  <si>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</si>
  <si>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</si>
  <si>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</si>
  <si>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</si>
  <si>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</si>
  <si>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</si>
  <si>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</si>
  <si>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</si>
  <si>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</si>
  <si>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</si>
  <si>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</si>
  <si>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</si>
  <si>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</si>
  <si>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</si>
  <si>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</si>
  <si>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</si>
  <si>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</si>
  <si>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</si>
  <si>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</si>
  <si>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</si>
  <si>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</si>
  <si>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</si>
  <si>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</si>
  <si>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</si>
  <si>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</si>
  <si>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</si>
  <si>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</si>
  <si>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</si>
  <si>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</si>
  <si>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</si>
  <si>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</si>
  <si>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</si>
  <si>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</si>
  <si>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</si>
  <si>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</si>
  <si>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</si>
  <si>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</si>
  <si>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</si>
  <si>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</si>
  <si>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</si>
  <si>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</si>
  <si>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</si>
  <si>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</si>
  <si>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</si>
  <si>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</si>
  <si>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</si>
  <si>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</si>
  <si>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</si>
  <si>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</si>
  <si>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</si>
  <si>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</si>
  <si>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</si>
  <si>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</si>
  <si>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</si>
  <si>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</si>
  <si>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</si>
  <si>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</si>
  <si>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</si>
  <si>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</si>
  <si>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</si>
  <si>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</si>
  <si>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</si>
  <si>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</si>
  <si>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</si>
  <si>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</si>
  <si>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</si>
  <si>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</si>
  <si>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</si>
  <si>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</si>
  <si>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</si>
  <si>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</si>
  <si>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</si>
  <si>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</si>
  <si>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</si>
  <si>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</si>
  <si>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</si>
  <si>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</si>
  <si>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</si>
  <si>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</si>
  <si>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</si>
  <si>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</si>
  <si>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</si>
  <si>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</si>
  <si>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</si>
  <si>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</si>
  <si>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</si>
  <si>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</si>
  <si>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</si>
  <si>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</si>
  <si>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</si>
  <si>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</si>
  <si>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</si>
  <si>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</si>
  <si>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</si>
  <si>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</si>
  <si>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</si>
  <si>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</si>
  <si>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</si>
  <si>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</si>
  <si>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</si>
  <si>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</si>
  <si>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</si>
  <si>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</si>
  <si>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</si>
  <si>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</si>
  <si>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</si>
  <si>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</si>
  <si>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</si>
  <si>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</si>
  <si>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</si>
  <si>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</si>
  <si>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</si>
  <si>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</si>
  <si>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</si>
  <si>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</si>
  <si>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</si>
  <si>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</si>
  <si>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</si>
  <si>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</si>
  <si>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</si>
  <si>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</si>
  <si>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</si>
  <si>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</si>
  <si>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</si>
  <si>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</si>
  <si>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</si>
  <si>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</si>
  <si>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</si>
  <si>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</si>
  <si>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</si>
  <si>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</si>
  <si>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</si>
  <si>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</si>
  <si>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</si>
  <si>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</si>
  <si>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</si>
  <si>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</si>
  <si>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</si>
  <si>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</si>
  <si>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</si>
  <si>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</si>
  <si>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</si>
  <si>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</si>
  <si>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</si>
  <si>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</si>
  <si>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</si>
  <si>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</si>
  <si>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</si>
  <si>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</si>
  <si>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</si>
  <si>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</si>
  <si>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</si>
  <si>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</si>
  <si>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</si>
  <si>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</si>
  <si>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</si>
  <si>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</si>
  <si>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</si>
  <si>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</si>
  <si>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</si>
  <si>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</si>
  <si>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</si>
  <si>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</si>
  <si>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</si>
  <si>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</si>
  <si>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</si>
  <si>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</si>
  <si>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</si>
  <si>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</si>
  <si>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</si>
  <si>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</si>
  <si>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</si>
  <si>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</si>
  <si>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</si>
  <si>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</si>
  <si>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</si>
  <si>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</si>
  <si>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</si>
  <si>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</si>
  <si>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</si>
  <si>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</si>
  <si>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</si>
  <si>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</si>
  <si>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</si>
  <si>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</si>
  <si>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</si>
  <si>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</si>
  <si>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</si>
  <si>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</si>
  <si>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</si>
  <si>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</si>
  <si>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</si>
  <si>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</si>
  <si>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</si>
  <si>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</si>
  <si>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</si>
  <si>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</si>
  <si>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</si>
  <si>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</si>
  <si>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</si>
  <si>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</si>
  <si>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</si>
  <si>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</si>
  <si>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</si>
  <si>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</si>
  <si>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</si>
  <si>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</si>
  <si>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</si>
  <si>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</si>
  <si>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</si>
  <si>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</si>
  <si>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</si>
  <si>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</si>
  <si>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</si>
  <si>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</si>
  <si>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</si>
  <si>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</si>
  <si>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</si>
  <si>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</si>
  <si>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</si>
  <si>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</si>
  <si>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</si>
  <si>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</si>
  <si>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</si>
  <si>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</si>
  <si>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</si>
  <si>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</si>
  <si>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</si>
  <si>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</si>
  <si>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</si>
  <si>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</si>
  <si>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</si>
  <si>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</si>
  <si>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</si>
  <si>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</si>
  <si>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</si>
  <si>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</si>
  <si>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</si>
  <si>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</si>
  <si>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</si>
  <si>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</si>
  <si>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</si>
  <si>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</si>
  <si>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</si>
  <si>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</si>
  <si>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</si>
  <si>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</si>
  <si>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</si>
  <si>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</si>
  <si>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</si>
  <si>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</si>
  <si>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</si>
  <si>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</si>
  <si>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</si>
  <si>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</si>
  <si>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</si>
  <si>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</si>
  <si>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</si>
  <si>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</si>
  <si>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</si>
  <si>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</si>
  <si>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</si>
  <si>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</si>
  <si>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</si>
  <si>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</si>
  <si>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</si>
  <si>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</si>
  <si>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</si>
  <si>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</si>
  <si>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</si>
  <si>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</si>
  <si>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</si>
  <si>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</si>
  <si>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</si>
  <si>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</si>
  <si>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</si>
  <si>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</si>
  <si>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</si>
  <si>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</si>
  <si>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</si>
  <si>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</si>
  <si>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</si>
  <si>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</si>
  <si>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</si>
  <si>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</si>
  <si>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</si>
  <si>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</si>
  <si>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</si>
  <si>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</si>
  <si>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</si>
  <si>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</si>
  <si>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</si>
  <si>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</si>
  <si>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</si>
  <si>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</si>
  <si>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</si>
  <si>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</si>
  <si>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</si>
  <si>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</si>
  <si>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</si>
  <si>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</si>
  <si>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</si>
  <si>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</si>
  <si>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</si>
  <si>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</si>
  <si>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</si>
  <si>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</si>
  <si>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</si>
  <si>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</si>
  <si>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</si>
  <si>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</si>
  <si>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</si>
  <si>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</si>
  <si>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</si>
  <si>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</si>
  <si>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</si>
  <si>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</si>
  <si>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</si>
  <si>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</si>
  <si>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</si>
  <si>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</si>
  <si>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</si>
  <si>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</si>
  <si>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</si>
  <si>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</si>
  <si>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</si>
  <si>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</si>
  <si>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</si>
  <si>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</si>
  <si>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</si>
  <si>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</si>
  <si>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</si>
  <si>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</si>
  <si>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</si>
  <si>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</si>
  <si>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</si>
  <si>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</si>
  <si>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</si>
  <si>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</si>
  <si>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</si>
  <si>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</si>
  <si>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</si>
  <si>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</si>
  <si>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</si>
  <si>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</si>
  <si>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</si>
  <si>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</si>
  <si>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</si>
  <si>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</si>
  <si>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</si>
  <si>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</si>
  <si>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</si>
  <si>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</si>
  <si>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</si>
  <si>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</si>
  <si>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</si>
  <si>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</si>
  <si>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</si>
  <si>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</si>
  <si>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</si>
  <si>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</si>
  <si>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</si>
  <si>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</si>
  <si>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</si>
  <si>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</si>
  <si>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</si>
  <si>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</si>
  <si>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</si>
  <si>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</si>
  <si>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</si>
  <si>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</si>
  <si>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</si>
  <si>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</si>
  <si>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</si>
  <si>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</si>
  <si>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</si>
  <si>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</si>
  <si>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</si>
  <si>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</si>
  <si>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</si>
  <si>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</si>
  <si>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</si>
  <si>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</si>
  <si>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</si>
  <si>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</si>
  <si>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</si>
  <si>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</si>
  <si>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</si>
  <si>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</si>
  <si>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</si>
  <si>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</si>
  <si>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</si>
  <si>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</si>
  <si>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</si>
  <si>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</si>
  <si>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</si>
  <si>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</si>
  <si>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</si>
  <si>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</si>
  <si>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</si>
  <si>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</si>
  <si>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</si>
  <si>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</si>
  <si>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</si>
  <si>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</si>
  <si>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</si>
  <si>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</si>
  <si>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</si>
  <si>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</si>
  <si>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</si>
  <si>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</si>
  <si>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</si>
  <si>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</si>
  <si>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</si>
  <si>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</si>
  <si>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</si>
  <si>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</si>
  <si>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</si>
  <si>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</si>
  <si>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</si>
  <si>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</si>
  <si>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</si>
  <si>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</si>
  <si>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</si>
  <si>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</si>
  <si>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</si>
  <si>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</si>
  <si>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</si>
  <si>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</si>
  <si>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</si>
  <si>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</si>
  <si>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</si>
  <si>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</si>
  <si>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</si>
  <si>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</si>
  <si>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</si>
  <si>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</si>
  <si>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</si>
  <si>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</si>
  <si>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</si>
  <si>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</si>
  <si>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</si>
  <si>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</si>
  <si>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</si>
  <si>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</si>
  <si>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</si>
  <si>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</si>
  <si>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</si>
  <si>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</si>
  <si>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</si>
  <si>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</si>
  <si>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</si>
  <si>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</si>
  <si>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</si>
  <si>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</si>
  <si>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</si>
  <si>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</si>
  <si>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</si>
  <si>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</si>
  <si>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</si>
  <si>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</si>
  <si>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</si>
  <si>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</si>
  <si>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</si>
  <si>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</si>
  <si>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</si>
  <si>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</si>
  <si>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</si>
  <si>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</si>
  <si>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</si>
  <si>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</si>
  <si>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</si>
  <si>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</si>
  <si>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</si>
  <si>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</si>
  <si>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</si>
  <si>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</si>
  <si>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</si>
  <si>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</si>
  <si>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</si>
  <si>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</si>
  <si>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</si>
  <si>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</si>
  <si>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</si>
  <si>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</si>
  <si>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</si>
  <si>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</si>
  <si>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</si>
  <si>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</si>
  <si>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</si>
  <si>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</si>
  <si>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</si>
  <si>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</si>
  <si>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</si>
  <si>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</si>
  <si>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</si>
  <si>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</si>
  <si>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</si>
  <si>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</si>
  <si>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</si>
  <si>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</si>
  <si>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</si>
  <si>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</si>
  <si>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</si>
  <si>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</si>
  <si>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</si>
  <si>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</si>
  <si>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</si>
  <si>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</si>
  <si>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</si>
  <si>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</si>
  <si>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</si>
  <si>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</si>
  <si>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</si>
  <si>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</si>
  <si>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</si>
  <si>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</si>
  <si>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</si>
  <si>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</si>
  <si>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</si>
  <si>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</si>
  <si>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</si>
  <si>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</si>
  <si>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</si>
  <si>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</si>
  <si>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</si>
  <si>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</si>
  <si>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</si>
  <si>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</si>
  <si>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</si>
  <si>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</si>
  <si>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</si>
  <si>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</si>
  <si>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</si>
  <si>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</si>
  <si>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</si>
  <si>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</si>
  <si>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</si>
  <si>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</si>
  <si>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</si>
  <si>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</si>
  <si>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</si>
  <si>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</si>
  <si>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</si>
  <si>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</si>
  <si>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</si>
  <si>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</si>
  <si>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</si>
  <si>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</si>
  <si>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</si>
  <si>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</si>
  <si>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</si>
  <si>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</si>
  <si>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</si>
  <si>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</si>
  <si>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</si>
  <si>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</si>
  <si>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</si>
  <si>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</si>
  <si>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</si>
  <si>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</si>
  <si>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</si>
  <si>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</si>
  <si>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</si>
  <si>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</si>
  <si>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</si>
  <si>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</si>
  <si>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</si>
  <si>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</si>
  <si>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</si>
  <si>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</si>
  <si>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</si>
  <si>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</si>
  <si>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</si>
  <si>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</si>
  <si>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</si>
  <si>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</si>
  <si>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</si>
  <si>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</si>
  <si>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</si>
  <si>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</si>
  <si>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</si>
  <si>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</si>
  <si>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</si>
  <si>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</si>
  <si>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</si>
  <si>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</si>
  <si>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</si>
  <si>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</si>
  <si>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</si>
  <si>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</si>
  <si>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</si>
  <si>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</si>
  <si>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</si>
  <si>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</si>
  <si>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</si>
  <si>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</si>
  <si>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</si>
  <si>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</si>
  <si>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</si>
  <si>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</si>
  <si>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</si>
  <si>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</si>
  <si>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</si>
  <si>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</si>
  <si>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</si>
  <si>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</si>
  <si>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</si>
  <si>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</si>
  <si>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</si>
  <si>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</si>
  <si>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</si>
  <si>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</si>
  <si>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</si>
  <si>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</si>
  <si>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</si>
  <si>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</si>
  <si>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</si>
  <si>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</si>
  <si>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</si>
  <si>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</si>
  <si>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</si>
  <si>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</si>
  <si>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</si>
  <si>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</si>
  <si>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</si>
  <si>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</si>
  <si>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</si>
  <si>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</si>
  <si>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</si>
  <si>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</si>
  <si>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</si>
  <si>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</si>
  <si>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</si>
  <si>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</si>
  <si>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</si>
  <si>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</si>
  <si>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</si>
  <si>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</si>
  <si>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</si>
  <si>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</si>
  <si>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</si>
  <si>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</si>
  <si>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</si>
  <si>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</si>
  <si>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</si>
  <si>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</si>
  <si>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</si>
  <si>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</si>
  <si>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</si>
  <si>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</si>
  <si>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</si>
  <si>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</si>
  <si>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</si>
  <si>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</si>
  <si>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</si>
  <si>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</si>
  <si>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</si>
  <si>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</si>
  <si>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</si>
  <si>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</si>
  <si>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</si>
  <si>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</si>
  <si>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</si>
  <si>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</si>
  <si>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</si>
  <si>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</si>
  <si>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</si>
  <si>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</si>
  <si>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</si>
  <si>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</si>
  <si>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</si>
  <si>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</si>
  <si>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</si>
  <si>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</si>
  <si>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</si>
  <si>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</si>
  <si>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</si>
  <si>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</si>
  <si>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</si>
  <si>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</si>
  <si>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</si>
  <si>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</si>
  <si>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</si>
  <si>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</si>
  <si>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</si>
  <si>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</si>
  <si>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</si>
  <si>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</si>
  <si>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</si>
  <si>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</si>
  <si>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</si>
  <si>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</si>
  <si>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</si>
  <si>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</si>
  <si>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</si>
  <si>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</si>
  <si>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</si>
  <si>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</si>
  <si>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</si>
  <si>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</si>
  <si>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</si>
  <si>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</si>
  <si>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</si>
  <si>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</si>
  <si>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</si>
  <si>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</si>
  <si>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</si>
  <si>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</si>
  <si>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</si>
  <si>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</si>
  <si>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</si>
  <si>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</si>
  <si>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</si>
  <si>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</si>
  <si>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</si>
  <si>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</si>
  <si>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</si>
  <si>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</si>
  <si>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</si>
  <si>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</si>
  <si>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</si>
  <si>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</si>
  <si>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</si>
  <si>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</si>
  <si>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</si>
  <si>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</si>
  <si>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</si>
  <si>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</si>
  <si>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</si>
  <si>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</si>
  <si>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</si>
  <si>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</si>
  <si>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</si>
  <si>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</si>
  <si>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</si>
  <si>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</si>
  <si>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</si>
  <si>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</si>
  <si>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</si>
  <si>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</si>
  <si>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</si>
  <si>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</si>
  <si>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</si>
  <si>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</si>
  <si>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</si>
  <si>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</si>
  <si>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</si>
  <si>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</si>
  <si>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</si>
  <si>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</si>
  <si>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</si>
  <si>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</si>
  <si>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</si>
  <si>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</si>
  <si>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</si>
  <si>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</si>
  <si>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</si>
  <si>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</si>
  <si>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</si>
  <si>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</si>
  <si>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</si>
  <si>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</si>
  <si>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</si>
  <si>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</si>
  <si>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</si>
  <si>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</si>
  <si>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</si>
  <si>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</si>
  <si>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</si>
  <si>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</si>
  <si>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</si>
  <si>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</si>
  <si>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</si>
  <si>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</si>
  <si>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</si>
  <si>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</si>
  <si>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</si>
  <si>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</si>
  <si>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</si>
  <si>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</si>
  <si>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</si>
  <si>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</si>
  <si>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</si>
  <si>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</si>
  <si>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</si>
  <si>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</si>
  <si>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</si>
  <si>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</si>
  <si>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</si>
  <si>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</si>
  <si>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</si>
  <si>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</si>
  <si>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</si>
  <si>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</si>
  <si>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</si>
  <si>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</si>
  <si>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</si>
  <si>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</si>
  <si>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</si>
  <si>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</si>
  <si>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</si>
  <si>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</si>
  <si>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</si>
  <si>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</si>
  <si>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</si>
  <si>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</si>
  <si>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</si>
  <si>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</si>
  <si>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</si>
  <si>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</si>
  <si>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</si>
  <si>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</si>
  <si>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</si>
  <si>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</si>
  <si>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</si>
  <si>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</si>
  <si>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</si>
  <si>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</si>
  <si>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</si>
  <si>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</si>
  <si>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</si>
  <si>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</si>
  <si>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</si>
  <si>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</si>
  <si>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</si>
  <si>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</si>
  <si>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</si>
  <si>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</si>
  <si>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</si>
  <si>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</si>
  <si>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</si>
  <si>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</si>
  <si>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</si>
  <si>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</si>
  <si>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</si>
  <si>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</si>
  <si>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</si>
  <si>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</si>
  <si>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</si>
  <si>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</si>
  <si>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</si>
  <si>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</si>
  <si>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</si>
  <si>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</si>
  <si>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</si>
  <si>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</si>
  <si>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</si>
  <si>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</si>
  <si>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</si>
  <si>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</si>
  <si>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</si>
  <si>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</si>
  <si>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</si>
  <si>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</si>
  <si>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</si>
  <si>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</si>
  <si>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</si>
  <si>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</si>
  <si>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</si>
  <si>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</si>
  <si>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</si>
  <si>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</si>
  <si>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</si>
  <si>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</si>
  <si>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</si>
  <si>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</si>
  <si>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</si>
  <si>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</si>
  <si>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</si>
  <si>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</si>
  <si>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</si>
  <si>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</si>
  <si>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</si>
  <si>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</si>
  <si>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</si>
  <si>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</si>
  <si>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</si>
  <si>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</si>
  <si>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</si>
  <si>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</si>
  <si>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</si>
  <si>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</si>
  <si>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</si>
  <si>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</si>
  <si>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</si>
  <si>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</si>
  <si>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</si>
  <si>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</si>
  <si>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</si>
  <si>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</si>
  <si>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</si>
  <si>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</si>
  <si>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</si>
  <si>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</si>
  <si>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</si>
  <si>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</si>
  <si>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</si>
  <si>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</si>
  <si>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</si>
  <si>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</si>
  <si>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</si>
  <si>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</si>
  <si>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</si>
  <si>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</si>
  <si>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</si>
  <si>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</si>
  <si>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</si>
  <si>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</si>
  <si>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</si>
  <si>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</si>
  <si>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</si>
  <si>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</si>
  <si>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</si>
  <si>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</si>
  <si>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</si>
  <si>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</si>
  <si>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</si>
  <si>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</si>
  <si>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</si>
  <si>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</si>
  <si>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</si>
  <si>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</si>
  <si>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</si>
  <si>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</si>
  <si>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</si>
  <si>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</si>
  <si>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</si>
  <si>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</si>
  <si>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</si>
  <si>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</si>
  <si>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</si>
  <si>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</si>
  <si>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</si>
  <si>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</si>
  <si>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</si>
  <si>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</si>
  <si>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</si>
  <si>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</si>
  <si>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</si>
  <si>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</si>
  <si>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</si>
  <si>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</si>
  <si>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</si>
  <si>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</si>
  <si>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</si>
  <si>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</si>
  <si>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</si>
  <si>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</si>
  <si>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</si>
  <si>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</si>
  <si>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</si>
  <si>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</si>
  <si>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</si>
  <si>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</si>
  <si>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</si>
  <si>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</si>
  <si>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</si>
  <si>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</si>
  <si>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</si>
  <si>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</si>
  <si>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</si>
  <si>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</si>
  <si>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</si>
  <si>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</si>
  <si>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</si>
  <si>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</si>
  <si>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</si>
  <si>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</si>
  <si>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</si>
  <si>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</si>
  <si>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</si>
  <si>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</si>
  <si>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</si>
  <si>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</si>
  <si>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</si>
  <si>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</si>
  <si>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</si>
  <si>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</si>
  <si>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</si>
  <si>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</si>
  <si>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</si>
  <si>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</si>
  <si>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</si>
  <si>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</si>
  <si>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</si>
  <si>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</si>
  <si>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</si>
  <si>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</si>
  <si>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</si>
  <si>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</si>
  <si>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</si>
  <si>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</si>
  <si>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</si>
  <si>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</si>
  <si>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</si>
  <si>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</si>
  <si>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</si>
  <si>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</si>
  <si>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</si>
  <si>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</si>
  <si>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</si>
  <si>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</si>
  <si>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</si>
  <si>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</si>
  <si>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</si>
  <si>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</si>
  <si>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</si>
  <si>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</si>
  <si>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</si>
  <si>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</si>
  <si>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</si>
  <si>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</si>
  <si>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</si>
  <si>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</si>
  <si>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</si>
  <si>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</si>
  <si>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</si>
  <si>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</si>
  <si>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</si>
  <si>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</si>
  <si>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</si>
  <si>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</si>
  <si>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</si>
  <si>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</si>
  <si>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</si>
  <si>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</si>
  <si>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</si>
  <si>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</si>
  <si>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</si>
  <si>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</si>
  <si>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</si>
  <si>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</si>
  <si>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</si>
  <si>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</si>
  <si>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</si>
  <si>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</si>
  <si>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</si>
  <si>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</si>
  <si>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</si>
  <si>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</si>
  <si>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</si>
  <si>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</si>
  <si>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</si>
  <si>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</si>
  <si>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</si>
  <si>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</si>
  <si>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</si>
  <si>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</si>
  <si>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</si>
  <si>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</si>
  <si>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</si>
  <si>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</si>
  <si>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</si>
  <si>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</si>
  <si>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</si>
  <si>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</si>
  <si>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</si>
  <si>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</si>
  <si>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</si>
  <si>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</si>
  <si>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</si>
  <si>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</si>
  <si>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</si>
  <si>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</si>
  <si>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</si>
  <si>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</si>
  <si>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</si>
  <si>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</si>
  <si>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</si>
  <si>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</si>
  <si>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</si>
  <si>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</si>
  <si>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</si>
  <si>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</si>
  <si>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</si>
  <si>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</si>
  <si>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</si>
  <si>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</si>
  <si>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</si>
  <si>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</si>
  <si>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</si>
  <si>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</si>
  <si>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</si>
  <si>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</si>
  <si>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</si>
  <si>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</si>
  <si>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</si>
  <si>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</si>
  <si>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</si>
  <si>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</si>
  <si>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</si>
  <si>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</si>
  <si>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</si>
  <si>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</si>
  <si>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</si>
  <si>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</si>
  <si>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</si>
  <si>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</si>
  <si>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</si>
  <si>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</si>
  <si>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</si>
  <si>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</si>
  <si>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</si>
  <si>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</si>
  <si>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</si>
  <si>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</si>
  <si>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</si>
  <si>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</si>
  <si>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</si>
  <si>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</si>
  <si>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</si>
  <si>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</si>
  <si>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</si>
  <si>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</si>
  <si>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</si>
  <si>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</si>
  <si>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</si>
  <si>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</si>
  <si>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</si>
  <si>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</si>
  <si>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</si>
  <si>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</si>
  <si>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</si>
  <si>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</si>
  <si>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</si>
  <si>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</si>
  <si>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</si>
  <si>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</si>
  <si>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</si>
  <si>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</si>
  <si>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</si>
  <si>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</si>
  <si>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</si>
  <si>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</si>
  <si>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</si>
  <si>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</si>
  <si>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</si>
  <si>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</si>
  <si>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</si>
  <si>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</si>
  <si>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</si>
  <si>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</si>
  <si>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</si>
  <si>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</si>
  <si>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</si>
  <si>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</si>
  <si>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</si>
  <si>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</si>
  <si>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</si>
  <si>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</si>
  <si>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</si>
  <si>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</si>
  <si>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</si>
  <si>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</si>
  <si>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</si>
  <si>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</si>
  <si>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</si>
  <si>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</si>
  <si>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</si>
  <si>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</si>
  <si>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</si>
  <si>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</si>
  <si>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</si>
  <si>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</si>
  <si>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</si>
  <si>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</si>
  <si>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</si>
  <si>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</si>
  <si>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</si>
  <si>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</si>
  <si>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</si>
  <si>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</si>
  <si>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</si>
  <si>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</si>
  <si>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</si>
  <si>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</si>
  <si>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</si>
  <si>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</si>
  <si>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</si>
  <si>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</si>
  <si>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</si>
  <si>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</si>
  <si>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</si>
  <si>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</si>
  <si>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</si>
  <si>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</si>
  <si>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</si>
  <si>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</si>
  <si>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</si>
  <si>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</si>
  <si>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</si>
  <si>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</si>
  <si>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</si>
  <si>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</si>
  <si>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</si>
  <si>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</si>
  <si>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</si>
  <si>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</si>
  <si>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</si>
  <si>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</si>
  <si>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</si>
  <si>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</si>
  <si>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</si>
  <si>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</si>
  <si>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</si>
  <si>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</si>
  <si>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</si>
  <si>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</si>
  <si>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</si>
  <si>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</si>
  <si>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</si>
  <si>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</si>
  <si>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</si>
  <si>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</si>
  <si>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</si>
  <si>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</si>
  <si>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</si>
  <si>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</si>
  <si>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</si>
  <si>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</si>
  <si>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</si>
  <si>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</si>
  <si>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</si>
  <si>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</si>
  <si>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</si>
  <si>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</si>
  <si>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</si>
  <si>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</si>
  <si>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</si>
  <si>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</si>
  <si>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</si>
  <si>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</si>
  <si>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</si>
  <si>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</si>
  <si>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</si>
  <si>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</si>
  <si>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</si>
  <si>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</si>
  <si>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</si>
  <si>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</si>
  <si>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</si>
  <si>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</si>
  <si>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</si>
  <si>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</si>
  <si>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</si>
  <si>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</si>
  <si>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</si>
  <si>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</si>
  <si>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</si>
  <si>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</si>
  <si>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</si>
  <si>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</si>
  <si>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</si>
  <si>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</si>
  <si>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</si>
  <si>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</si>
  <si>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</si>
  <si>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</si>
  <si>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</si>
  <si>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</si>
  <si>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</si>
  <si>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</si>
  <si>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</si>
  <si>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</si>
  <si>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</si>
  <si>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</si>
  <si>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</si>
  <si>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</si>
  <si>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</si>
  <si>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</si>
  <si>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</si>
  <si>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</si>
  <si>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</si>
  <si>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</si>
  <si>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</si>
  <si>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</si>
  <si>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</si>
  <si>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</si>
  <si>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</si>
  <si>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</si>
  <si>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</si>
  <si>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</si>
  <si>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</si>
  <si>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</si>
  <si>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</si>
  <si>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</si>
  <si>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</si>
  <si>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</si>
  <si>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</si>
  <si>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</si>
  <si>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</si>
  <si>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</si>
  <si>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</si>
  <si>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</si>
  <si>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</si>
  <si>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</si>
  <si>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</si>
  <si>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</si>
  <si>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</si>
  <si>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</si>
  <si>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</si>
  <si>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</si>
  <si>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</si>
  <si>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</si>
  <si>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</si>
  <si>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</si>
  <si>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</si>
  <si>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</si>
  <si>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</si>
  <si>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</si>
  <si>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</si>
  <si>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</si>
  <si>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</si>
  <si>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</si>
  <si>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</si>
  <si>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</si>
  <si>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</si>
  <si>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</si>
  <si>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</si>
  <si>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</si>
  <si>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</si>
  <si>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</si>
  <si>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</si>
  <si>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</si>
  <si>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</si>
  <si>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</si>
  <si>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</si>
  <si>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</si>
  <si>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</si>
  <si>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</si>
  <si>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</si>
  <si>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</si>
  <si>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</si>
  <si>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</si>
  <si>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</si>
  <si>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</si>
  <si>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</si>
  <si>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</si>
  <si>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</si>
  <si>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</si>
  <si>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</si>
  <si>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</si>
  <si>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</si>
  <si>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</si>
  <si>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</si>
  <si>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</si>
  <si>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</si>
  <si>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</si>
  <si>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</si>
  <si>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</si>
  <si>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</si>
  <si>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</si>
  <si>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</si>
  <si>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</si>
  <si>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</si>
  <si>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</si>
  <si>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</si>
  <si>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</si>
  <si>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</si>
  <si>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</si>
  <si>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</si>
  <si>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</si>
  <si>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</si>
  <si>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</si>
  <si>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</si>
  <si>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</si>
  <si>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</si>
  <si>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</si>
  <si>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</si>
  <si>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</si>
  <si>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</si>
  <si>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</si>
  <si>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</si>
  <si>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</si>
  <si>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</si>
  <si>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</si>
  <si>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</si>
  <si>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</si>
  <si>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</si>
  <si>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</si>
  <si>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</si>
  <si>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</si>
  <si>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</si>
  <si>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</si>
  <si>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</si>
  <si>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</si>
  <si>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</si>
  <si>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</si>
  <si>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</si>
  <si>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</si>
  <si>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</si>
  <si>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</si>
  <si>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</si>
  <si>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</si>
  <si>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</si>
  <si>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</si>
  <si>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</si>
  <si>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</si>
  <si>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</si>
  <si>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</si>
  <si>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</si>
  <si>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</si>
  <si>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</si>
  <si>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</si>
  <si>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</si>
  <si>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</si>
  <si>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</si>
  <si>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</si>
  <si>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</si>
  <si>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</si>
  <si>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</si>
  <si>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</si>
  <si>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</si>
  <si>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</si>
  <si>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</si>
  <si>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</si>
  <si>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</si>
  <si>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</si>
  <si>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</si>
  <si>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</si>
  <si>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</si>
  <si>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</si>
  <si>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</si>
  <si>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</si>
  <si>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</si>
  <si>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</si>
  <si>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</si>
  <si>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</si>
  <si>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</si>
  <si>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</si>
  <si>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</si>
  <si>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</si>
  <si>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</si>
  <si>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</si>
  <si>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</si>
  <si>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</si>
  <si>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</si>
  <si>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</si>
  <si>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</si>
  <si>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</si>
  <si>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</si>
  <si>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</si>
  <si>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</si>
  <si>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</si>
  <si>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</si>
  <si>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</si>
  <si>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</si>
  <si>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</si>
  <si>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</si>
  <si>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</si>
  <si>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</si>
  <si>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</si>
  <si>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</si>
  <si>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</si>
  <si>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</si>
  <si>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</si>
  <si>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</si>
  <si>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</si>
  <si>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</si>
  <si>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</si>
  <si>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</si>
  <si>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</si>
  <si>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</si>
  <si>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</si>
  <si>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</si>
  <si>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</si>
  <si>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</si>
  <si>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</si>
  <si>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</si>
  <si>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</si>
  <si>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</si>
  <si>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</si>
  <si>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</si>
  <si>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</si>
  <si>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</si>
  <si>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</si>
  <si>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</si>
  <si>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</si>
  <si>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</si>
  <si>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</si>
  <si>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</si>
  <si>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</si>
  <si>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</si>
  <si>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</si>
  <si>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</si>
  <si>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</si>
  <si>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</si>
  <si>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</si>
  <si>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</si>
  <si>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</si>
  <si>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</si>
  <si>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</si>
  <si>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</si>
  <si>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</si>
  <si>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</si>
  <si>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</si>
  <si>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</si>
  <si>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</si>
  <si>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</si>
  <si>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</si>
  <si>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</si>
  <si>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</si>
  <si>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</si>
  <si>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</si>
  <si>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</si>
  <si>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</si>
  <si>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</si>
  <si>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</si>
  <si>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</si>
  <si>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</si>
  <si>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</si>
  <si>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</si>
  <si>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</si>
  <si>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</si>
  <si>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</si>
  <si>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</si>
  <si>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</si>
  <si>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</si>
  <si>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</si>
  <si>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</si>
  <si>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</si>
  <si>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</si>
  <si>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</si>
  <si>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</si>
  <si>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</si>
  <si>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</si>
  <si>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</si>
  <si>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</si>
  <si>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</si>
  <si>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</si>
  <si>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</si>
  <si>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</si>
  <si>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</si>
  <si>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</si>
  <si>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</si>
  <si>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</si>
  <si>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</si>
  <si>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</si>
  <si>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</si>
  <si>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</si>
  <si>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</si>
  <si>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</si>
  <si>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</si>
  <si>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</si>
  <si>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</si>
  <si>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</si>
  <si>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</si>
  <si>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</si>
  <si>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</si>
  <si>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</si>
  <si>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</si>
  <si>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</si>
  <si>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</si>
  <si>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</si>
  <si>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</si>
  <si>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</si>
  <si>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</si>
  <si>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</si>
  <si>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</si>
  <si>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</si>
  <si>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</si>
  <si>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</si>
  <si>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</si>
  <si>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</si>
  <si>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</si>
  <si>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</si>
  <si>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</si>
  <si>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</si>
  <si>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</si>
  <si>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</si>
  <si>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</si>
  <si>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</si>
  <si>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</si>
  <si>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</si>
  <si>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</si>
  <si>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</si>
  <si>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</si>
  <si>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</si>
  <si>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</si>
  <si>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</si>
  <si>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</si>
  <si>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</si>
  <si>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</si>
  <si>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</si>
  <si>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</si>
  <si>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</si>
  <si>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</si>
  <si>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</si>
  <si>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</si>
  <si>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</si>
  <si>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</si>
  <si>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</si>
  <si>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</si>
  <si>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</si>
  <si>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</si>
  <si>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</si>
  <si>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</si>
  <si>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</si>
  <si>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</si>
  <si>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</si>
  <si>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</si>
  <si>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</si>
  <si>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</si>
  <si>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</si>
  <si>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</si>
  <si>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</si>
  <si>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</si>
  <si>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</si>
  <si>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</si>
  <si>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</si>
  <si>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</si>
  <si>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</si>
  <si>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</si>
  <si>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</si>
  <si>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</si>
  <si>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</si>
  <si>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</si>
  <si>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</si>
  <si>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</si>
  <si>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</si>
  <si>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</si>
  <si>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</si>
  <si>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</si>
  <si>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</si>
  <si>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</si>
  <si>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</si>
  <si>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</si>
  <si>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</si>
  <si>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</si>
  <si>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</si>
  <si>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</si>
  <si>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</si>
  <si>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</si>
  <si>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</si>
  <si>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</si>
  <si>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</si>
  <si>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</si>
  <si>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</si>
  <si>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</si>
  <si>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</si>
  <si>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</si>
  <si>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</si>
  <si>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</si>
  <si>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</si>
  <si>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</si>
  <si>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</si>
  <si>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</si>
  <si>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</si>
  <si>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</si>
  <si>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</si>
  <si>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</si>
  <si>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</si>
  <si>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</si>
  <si>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</si>
  <si>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</si>
  <si>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</si>
  <si>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</si>
  <si>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</si>
  <si>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</si>
  <si>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</si>
  <si>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</si>
  <si>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</si>
  <si>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</si>
  <si>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</si>
  <si>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</si>
  <si>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</si>
  <si>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</si>
  <si>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</si>
  <si>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</si>
  <si>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</si>
  <si>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</si>
  <si>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</si>
  <si>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</si>
  <si>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</si>
  <si>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</si>
  <si>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</si>
  <si>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</si>
  <si>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</si>
  <si>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</si>
  <si>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</si>
  <si>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</si>
  <si>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</si>
  <si>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</si>
  <si>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</si>
  <si>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</si>
  <si>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</si>
  <si>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</si>
  <si>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</si>
  <si>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</si>
  <si>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</si>
  <si>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</si>
  <si>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</si>
  <si>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</si>
  <si>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</si>
  <si>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</si>
  <si>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</si>
  <si>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</si>
  <si>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</si>
  <si>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</si>
  <si>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</si>
  <si>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</si>
  <si>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</si>
  <si>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</si>
  <si>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</si>
  <si>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</si>
  <si>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</si>
  <si>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</si>
  <si>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</si>
  <si>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</si>
  <si>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</si>
  <si>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</si>
  <si>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</si>
  <si>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</si>
  <si>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</si>
  <si>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</si>
  <si>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</si>
  <si>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</si>
  <si>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</si>
  <si>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</si>
  <si>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</si>
  <si>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</si>
  <si>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</si>
  <si>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</si>
  <si>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</si>
  <si>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</si>
  <si>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</si>
  <si>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</si>
  <si>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</si>
  <si>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</si>
  <si>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</si>
  <si>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</si>
  <si>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</si>
  <si>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</si>
  <si>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</si>
  <si>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</si>
  <si>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</si>
  <si>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</si>
  <si>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</si>
  <si>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</si>
  <si>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</si>
  <si>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</si>
  <si>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</si>
  <si>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</si>
  <si>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</si>
  <si>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</si>
  <si>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</si>
  <si>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</si>
  <si>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</si>
  <si>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</si>
  <si>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</si>
  <si>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</si>
  <si>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</si>
  <si>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</si>
  <si>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</si>
  <si>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</si>
  <si>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</si>
  <si>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</si>
  <si>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</si>
  <si>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</si>
  <si>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</si>
  <si>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</si>
  <si>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</si>
  <si>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</si>
  <si>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</si>
  <si>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</si>
  <si>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</si>
  <si>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</si>
  <si>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</si>
  <si>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</si>
  <si>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</si>
  <si>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</si>
  <si>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</si>
  <si>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</si>
  <si>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</si>
  <si>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</si>
  <si>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</si>
  <si>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</si>
  <si>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</si>
  <si>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</si>
  <si>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</si>
  <si>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</si>
  <si>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</si>
  <si>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</si>
  <si>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</si>
  <si>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</si>
  <si>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</si>
  <si>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</si>
  <si>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</si>
  <si>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</si>
  <si>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</si>
  <si>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</si>
  <si>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</si>
  <si>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</si>
  <si>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</si>
  <si>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</si>
  <si>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</si>
  <si>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</si>
  <si>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</si>
  <si>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</si>
  <si>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</si>
  <si>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</si>
  <si>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</si>
  <si>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</si>
  <si>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</si>
  <si>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</si>
  <si>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</si>
  <si>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</si>
  <si>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</si>
  <si>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</si>
  <si>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</si>
  <si>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</si>
  <si>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</si>
  <si>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</si>
  <si>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</si>
  <si>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</si>
  <si>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</si>
  <si>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</si>
  <si>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</si>
  <si>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</si>
  <si>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</si>
  <si>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</si>
  <si>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</si>
  <si>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</si>
  <si>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</si>
  <si>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</si>
  <si>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</si>
  <si>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</si>
  <si>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</si>
  <si>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</si>
  <si>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</si>
  <si>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</si>
  <si>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</si>
  <si>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</si>
  <si>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</si>
  <si>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</si>
  <si>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</si>
  <si>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</si>
  <si>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</si>
  <si>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</si>
  <si>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</si>
  <si>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</si>
  <si>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</si>
  <si>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</si>
  <si>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</si>
  <si>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</si>
  <si>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</si>
  <si>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</si>
  <si>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</si>
  <si>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</si>
  <si>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</si>
  <si>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</si>
  <si>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</si>
  <si>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</si>
  <si>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</si>
  <si>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</si>
  <si>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</si>
  <si>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</si>
  <si>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</si>
  <si>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</si>
  <si>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</si>
  <si>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</si>
  <si>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</si>
  <si>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</si>
  <si>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</si>
  <si>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</si>
  <si>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</si>
  <si>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</si>
  <si>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</si>
  <si>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</si>
  <si>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</si>
  <si>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</si>
  <si>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</si>
  <si>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</si>
  <si>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</si>
  <si>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</si>
  <si>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</si>
  <si>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</si>
  <si>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</si>
  <si>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</si>
  <si>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</si>
  <si>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</si>
  <si>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</si>
  <si>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</si>
  <si>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</si>
  <si>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</si>
  <si>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</si>
  <si>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</si>
  <si>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</si>
  <si>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</si>
  <si>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</si>
  <si>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</si>
  <si>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</si>
  <si>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</si>
  <si>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</si>
  <si>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</si>
  <si>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</si>
  <si>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</si>
  <si>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</si>
  <si>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</si>
  <si>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</si>
  <si>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</si>
  <si>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</si>
  <si>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</si>
  <si>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</si>
  <si>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</si>
  <si>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</si>
  <si>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</si>
  <si>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</si>
  <si>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</si>
  <si>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</si>
  <si>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</si>
  <si>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</si>
  <si>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</si>
  <si>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</si>
  <si>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</si>
  <si>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</si>
  <si>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</si>
  <si>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</si>
  <si>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</si>
  <si>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</si>
  <si>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</si>
  <si>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</si>
  <si>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</si>
  <si>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</si>
  <si>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</si>
  <si>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</si>
  <si>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</si>
  <si>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</si>
  <si>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</si>
  <si>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</si>
  <si>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</si>
  <si>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</si>
  <si>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</si>
  <si>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</si>
  <si>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</si>
  <si>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</si>
  <si>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</si>
  <si>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</si>
  <si>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</si>
  <si>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</si>
  <si>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</si>
  <si>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</si>
  <si>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</si>
  <si>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</si>
  <si>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</si>
  <si>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</si>
  <si>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</si>
  <si>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</si>
  <si>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</si>
  <si>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</si>
  <si>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</si>
  <si>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</si>
  <si>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</si>
  <si>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</si>
  <si>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</si>
  <si>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</si>
  <si>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</si>
  <si>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</si>
  <si>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</si>
  <si>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</si>
  <si>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</si>
  <si>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</si>
  <si>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</si>
  <si>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</si>
  <si>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</si>
  <si>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</si>
  <si>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</si>
  <si>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</si>
  <si>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</si>
  <si>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</si>
  <si>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</si>
  <si>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</si>
  <si>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</si>
  <si>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</si>
  <si>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</si>
  <si>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</si>
  <si>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</si>
  <si>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</si>
  <si>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</si>
  <si>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</si>
  <si>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</si>
  <si>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</si>
  <si>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</si>
  <si>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</si>
  <si>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</si>
  <si>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</si>
  <si>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</si>
  <si>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</si>
  <si>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</si>
  <si>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</si>
  <si>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</si>
  <si>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</si>
  <si>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</si>
  <si>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</si>
  <si>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</si>
  <si>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</si>
  <si>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</si>
  <si>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</si>
  <si>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</si>
  <si>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</si>
  <si>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</si>
  <si>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</si>
  <si>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</si>
  <si>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</si>
  <si>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</si>
  <si>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</si>
  <si>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</si>
  <si>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</si>
  <si>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</si>
  <si>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</si>
  <si>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</si>
  <si>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</si>
  <si>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</si>
  <si>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</si>
  <si>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</si>
  <si>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</si>
  <si>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</si>
  <si>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</si>
  <si>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</si>
  <si>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</si>
  <si>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</si>
  <si>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</si>
  <si>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</si>
  <si>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</si>
  <si>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</si>
  <si>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</si>
  <si>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</si>
  <si>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</si>
  <si>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</si>
  <si>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</si>
  <si>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</si>
  <si>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</si>
  <si>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</si>
  <si>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</si>
  <si>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</si>
  <si>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</si>
  <si>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</si>
  <si>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</si>
  <si>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</si>
  <si>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</si>
  <si>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</si>
  <si>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</si>
  <si>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</si>
  <si>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</si>
  <si>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</si>
  <si>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</si>
  <si>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</si>
  <si>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</si>
  <si>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</si>
  <si>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</si>
  <si>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</si>
  <si>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</si>
  <si>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</si>
  <si>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</si>
  <si>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</si>
  <si>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</si>
  <si>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</si>
  <si>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</si>
  <si>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</si>
  <si>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</si>
  <si>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</si>
  <si>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</si>
  <si>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</si>
  <si>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</si>
  <si>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</si>
  <si>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</si>
  <si>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</si>
  <si>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</si>
  <si>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</si>
  <si>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</si>
  <si>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</si>
  <si>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</si>
  <si>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</si>
  <si>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</si>
  <si>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</si>
  <si>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</si>
  <si>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</si>
  <si>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</si>
  <si>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</si>
  <si>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</si>
  <si>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</si>
  <si>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</si>
  <si>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</si>
  <si>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</si>
  <si>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</si>
  <si>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</si>
  <si>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</si>
  <si>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</si>
  <si>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</si>
  <si>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</si>
  <si>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</si>
  <si>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</si>
  <si>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</si>
  <si>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</si>
  <si>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</si>
  <si>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</si>
  <si>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</si>
  <si>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</si>
  <si>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</si>
  <si>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</si>
  <si>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</si>
  <si>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</si>
  <si>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</si>
  <si>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</si>
  <si>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</si>
  <si>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</si>
  <si>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</si>
  <si>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</si>
  <si>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</si>
  <si>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</si>
  <si>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</si>
  <si>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</si>
  <si>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</si>
  <si>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</si>
  <si>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</si>
  <si>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</si>
  <si>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</si>
  <si>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</si>
  <si>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</si>
  <si>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</si>
  <si>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</si>
  <si>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</si>
  <si>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</si>
  <si>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</si>
  <si>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</si>
  <si>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</si>
  <si>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</si>
  <si>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</si>
  <si>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</si>
  <si>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</si>
  <si>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</si>
  <si>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</si>
  <si>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</si>
  <si>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</si>
  <si>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</si>
  <si>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</si>
  <si>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</si>
  <si>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</si>
  <si>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</si>
  <si>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</si>
  <si>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</si>
  <si>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</si>
  <si>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</si>
  <si>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</si>
  <si>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</si>
  <si>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</si>
  <si>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</si>
  <si>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</si>
  <si>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</si>
  <si>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</si>
  <si>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</si>
  <si>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</si>
  <si>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</si>
  <si>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</si>
  <si>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</si>
  <si>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</si>
  <si>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</si>
  <si>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</si>
  <si>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</si>
  <si>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</si>
  <si>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</si>
  <si>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</si>
  <si>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</si>
  <si>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</si>
  <si>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</si>
  <si>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</si>
  <si>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</si>
  <si>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</si>
  <si>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</si>
  <si>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</si>
  <si>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</si>
  <si>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</si>
  <si>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</si>
  <si>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</si>
  <si>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</si>
  <si>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</si>
  <si>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</si>
  <si>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</si>
  <si>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</si>
  <si>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</si>
  <si>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</si>
  <si>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</si>
  <si>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</si>
  <si>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</si>
  <si>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</si>
  <si>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</si>
  <si>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</si>
  <si>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</si>
  <si>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</si>
  <si>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</si>
  <si>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</si>
  <si>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</si>
  <si>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</si>
  <si>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</si>
  <si>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</si>
  <si>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</si>
  <si>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</si>
  <si>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</si>
  <si>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</si>
  <si>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</si>
  <si>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</si>
  <si>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</si>
  <si>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</si>
  <si>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</si>
  <si>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</si>
  <si>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</si>
  <si>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</si>
  <si>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</si>
  <si>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</si>
  <si>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</si>
  <si>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</si>
  <si>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</si>
  <si>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</si>
  <si>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</si>
  <si>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</si>
  <si>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</si>
  <si>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</si>
  <si>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</si>
  <si>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</si>
  <si>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</si>
  <si>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</si>
  <si>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</si>
  <si>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</si>
  <si>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</si>
  <si>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</si>
  <si>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</si>
  <si>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</si>
  <si>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</si>
  <si>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</si>
  <si>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</si>
  <si>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</si>
  <si>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</si>
  <si>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</si>
  <si>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</si>
  <si>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</si>
  <si>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</si>
  <si>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</si>
  <si>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</si>
  <si>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</si>
  <si>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</si>
  <si>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</si>
  <si>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</si>
  <si>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</si>
  <si>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</si>
  <si>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</si>
  <si>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</si>
  <si>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</si>
  <si>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</si>
  <si>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</si>
  <si>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</si>
  <si>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</si>
  <si>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</si>
  <si>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</si>
  <si>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</si>
  <si>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</si>
  <si>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</si>
  <si>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</si>
  <si>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</si>
  <si>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</si>
  <si>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</si>
  <si>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</si>
  <si>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</si>
  <si>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</si>
  <si>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</si>
  <si>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</si>
  <si>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</si>
  <si>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</si>
  <si>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</si>
  <si>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</si>
  <si>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</si>
  <si>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</si>
  <si>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</si>
  <si>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</si>
  <si>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</si>
  <si>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</si>
  <si>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</si>
  <si>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</si>
  <si>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</si>
  <si>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</si>
  <si>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</si>
  <si>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</si>
  <si>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</si>
  <si>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</si>
  <si>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</si>
  <si>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</si>
  <si>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</si>
  <si>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</si>
  <si>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</si>
  <si>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</si>
  <si>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</si>
  <si>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</si>
  <si>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</si>
  <si>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</si>
  <si>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</si>
  <si>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</si>
  <si>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</si>
  <si>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</si>
  <si>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</si>
  <si>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</si>
  <si>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</si>
  <si>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</si>
  <si>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</si>
  <si>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</si>
  <si>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</si>
  <si>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</si>
  <si>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</si>
  <si>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</si>
  <si>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</si>
  <si>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</si>
  <si>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</si>
  <si>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</si>
  <si>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</si>
  <si>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</si>
  <si>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</si>
  <si>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</si>
  <si>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</si>
  <si>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</si>
  <si>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</si>
  <si>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</si>
  <si>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</si>
  <si>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</si>
  <si>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</si>
  <si>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</si>
  <si>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</si>
  <si>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</si>
  <si>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</si>
  <si>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</si>
  <si>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</si>
  <si>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</si>
  <si>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</si>
  <si>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</si>
  <si>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</si>
  <si>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</si>
  <si>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</si>
  <si>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</si>
  <si>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</si>
  <si>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</si>
  <si>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</si>
  <si>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</si>
  <si>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</si>
  <si>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</si>
  <si>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</si>
  <si>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</si>
  <si>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</si>
  <si>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</si>
  <si>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</si>
  <si>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</si>
  <si>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</si>
  <si>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</si>
  <si>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</si>
  <si>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</si>
  <si>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</si>
  <si>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</si>
  <si>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</si>
  <si>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</si>
  <si>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</si>
  <si>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</si>
  <si>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</si>
  <si>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</si>
  <si>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</si>
  <si>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</si>
  <si>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</si>
  <si>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</si>
  <si>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</si>
  <si>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</si>
  <si>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</si>
  <si>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</si>
  <si>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</si>
  <si>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</si>
  <si>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</si>
  <si>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</si>
  <si>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</si>
  <si>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</si>
  <si>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</si>
  <si>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</si>
  <si>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</si>
  <si>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</si>
  <si>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</si>
  <si>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</si>
  <si>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</si>
  <si>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</si>
  <si>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</si>
  <si>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</si>
  <si>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</si>
  <si>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</si>
  <si>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</si>
  <si>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</si>
  <si>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</si>
  <si>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</si>
  <si>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</si>
  <si>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</si>
  <si>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</si>
  <si>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</si>
  <si>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</si>
  <si>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</si>
  <si>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</si>
  <si>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</si>
  <si>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</si>
  <si>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</si>
  <si>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</si>
  <si>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</si>
  <si>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</si>
  <si>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</si>
  <si>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</si>
  <si>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</si>
  <si>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</si>
  <si>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</si>
  <si>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</si>
  <si>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</si>
  <si>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</si>
  <si>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</si>
  <si>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</si>
  <si>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</si>
  <si>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</si>
  <si>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</si>
  <si>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</si>
  <si>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</si>
  <si>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</si>
  <si>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</si>
  <si>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</si>
  <si>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</si>
  <si>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</si>
  <si>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</si>
  <si>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</si>
  <si>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</si>
  <si>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</si>
  <si>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</si>
  <si>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</si>
  <si>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</si>
  <si>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</si>
  <si>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</si>
  <si>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</si>
  <si>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</si>
  <si>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</si>
  <si>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</si>
  <si>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</si>
  <si>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</si>
  <si>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</si>
  <si>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</si>
  <si>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</si>
  <si>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</si>
  <si>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</si>
  <si>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</si>
  <si>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</si>
  <si>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</si>
  <si>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</si>
  <si>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</si>
  <si>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</si>
  <si>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</si>
  <si>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</si>
  <si>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</si>
  <si>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</si>
  <si>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</si>
  <si>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</si>
  <si>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</si>
  <si>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</si>
  <si>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</si>
  <si>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</si>
  <si>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</si>
  <si>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</si>
  <si>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</si>
  <si>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</si>
  <si>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</si>
  <si>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</si>
  <si>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</si>
  <si>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</si>
  <si>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</si>
  <si>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</si>
  <si>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</si>
  <si>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</si>
  <si>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</si>
  <si>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</si>
  <si>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</si>
  <si>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</si>
  <si>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</si>
  <si>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</si>
  <si>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</si>
  <si>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</si>
  <si>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</si>
  <si>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</si>
  <si>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</si>
  <si>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</si>
  <si>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</si>
  <si>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</si>
  <si>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</si>
  <si>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</si>
  <si>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</si>
  <si>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</si>
  <si>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</si>
  <si>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</si>
  <si>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</si>
  <si>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</si>
  <si>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</si>
  <si>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</si>
  <si>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</si>
  <si>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</si>
  <si>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</si>
  <si>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</si>
  <si>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</si>
  <si>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</si>
  <si>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</si>
  <si>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</si>
  <si>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</si>
  <si>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</si>
  <si>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</si>
  <si>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</si>
  <si>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</si>
  <si>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</si>
  <si>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</si>
  <si>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</si>
  <si>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</si>
  <si>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</si>
  <si>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</si>
  <si>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</si>
  <si>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</si>
  <si>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</si>
  <si>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</si>
  <si>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</si>
  <si>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</si>
  <si>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</si>
  <si>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</si>
  <si>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</si>
  <si>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</si>
  <si>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</si>
  <si>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</si>
  <si>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</si>
  <si>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</si>
  <si>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</si>
  <si>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</si>
  <si>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</si>
  <si>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</si>
  <si>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</si>
  <si>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</si>
  <si>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</si>
  <si>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</si>
  <si>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</si>
  <si>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</si>
  <si>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</si>
  <si>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</si>
  <si>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</si>
  <si>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</si>
  <si>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</si>
  <si>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</si>
  <si>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</si>
  <si>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</si>
  <si>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</si>
  <si>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</si>
  <si>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</si>
  <si>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</si>
  <si>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</si>
  <si>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</si>
  <si>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</si>
  <si>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</si>
  <si>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</si>
  <si>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</si>
  <si>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</si>
  <si>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</si>
  <si>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</si>
  <si>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</si>
  <si>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</si>
  <si>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</si>
  <si>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</si>
  <si>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</si>
  <si>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</si>
  <si>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</si>
  <si>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</si>
  <si>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</si>
  <si>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</si>
  <si>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</si>
  <si>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</si>
  <si>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</si>
  <si>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</si>
  <si>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</si>
  <si>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</si>
  <si>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</si>
  <si>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</si>
  <si>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</si>
  <si>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</si>
  <si>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</si>
  <si>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</si>
  <si>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</si>
  <si>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</si>
  <si>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</si>
  <si>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</si>
  <si>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</si>
  <si>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</si>
  <si>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</si>
  <si>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</si>
  <si>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</si>
  <si>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</si>
  <si>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</si>
  <si>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</si>
  <si>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</si>
  <si>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</si>
  <si>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</si>
  <si>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</si>
  <si>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</si>
  <si>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</si>
  <si>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</si>
  <si>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</si>
  <si>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</si>
  <si>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</si>
  <si>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</si>
  <si>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</si>
  <si>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</si>
  <si>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</si>
  <si>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</si>
  <si>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</si>
  <si>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</si>
  <si>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</si>
  <si>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</si>
  <si>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</si>
  <si>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</si>
  <si>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</si>
  <si>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</si>
  <si>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</si>
  <si>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</si>
  <si>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</si>
  <si>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</si>
  <si>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</si>
  <si>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</si>
  <si>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</si>
  <si>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</si>
  <si>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</si>
  <si>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</si>
  <si>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</si>
  <si>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</si>
  <si>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</si>
  <si>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</si>
  <si>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</si>
  <si>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</si>
  <si>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</si>
  <si>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</si>
  <si>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</si>
  <si>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</si>
  <si>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</si>
  <si>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</si>
  <si>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</si>
  <si>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</si>
  <si>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</si>
  <si>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</si>
  <si>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</si>
  <si>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</si>
  <si>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</si>
  <si>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</si>
  <si>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</si>
  <si>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</si>
  <si>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</si>
  <si>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</si>
  <si>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</si>
  <si>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</si>
  <si>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</si>
  <si>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</si>
  <si>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</si>
  <si>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</si>
  <si>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</si>
  <si>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</si>
  <si>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</si>
  <si>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</si>
  <si>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</si>
  <si>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</si>
  <si>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</si>
  <si>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</si>
  <si>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</si>
  <si>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</si>
  <si>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</si>
  <si>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</si>
  <si>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</si>
  <si>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</si>
  <si>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</si>
  <si>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</si>
  <si>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</si>
  <si>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</si>
  <si>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</si>
  <si>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</si>
  <si>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</si>
  <si>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</si>
  <si>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</si>
  <si>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</si>
  <si>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</si>
  <si>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</si>
  <si>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</si>
  <si>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</si>
  <si>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</si>
  <si>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</si>
  <si>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</si>
  <si>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</si>
  <si>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</si>
  <si>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</si>
  <si>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</si>
  <si>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</si>
  <si>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</si>
  <si>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</si>
  <si>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</si>
  <si>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</si>
  <si>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</si>
  <si>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</si>
  <si>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</si>
  <si>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</si>
  <si>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</si>
  <si>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</si>
  <si>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</si>
  <si>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</si>
  <si>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</si>
  <si>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</si>
  <si>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</si>
  <si>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</si>
  <si>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</si>
  <si>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</si>
  <si>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</si>
  <si>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</si>
  <si>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</si>
  <si>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</si>
  <si>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</si>
  <si>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</si>
  <si>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</si>
  <si>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</si>
  <si>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</si>
  <si>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</si>
  <si>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</si>
  <si>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</si>
  <si>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</si>
  <si>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</si>
  <si>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</si>
  <si>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</si>
  <si>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</si>
  <si>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</si>
  <si>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</si>
  <si>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</si>
  <si>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</si>
  <si>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</si>
  <si>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</si>
  <si>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</si>
  <si>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</si>
  <si>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</si>
  <si>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</si>
  <si>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</si>
  <si>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</si>
  <si>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</si>
  <si>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</si>
  <si>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</si>
  <si>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</si>
  <si>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</si>
  <si>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</si>
  <si>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</si>
  <si>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</si>
  <si>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</si>
  <si>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</si>
  <si>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</si>
  <si>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</si>
  <si>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</si>
  <si>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</si>
  <si>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</si>
  <si>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</si>
  <si>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</si>
  <si>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</si>
  <si>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</si>
  <si>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</si>
  <si>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</si>
  <si>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</si>
  <si>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</si>
  <si>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</si>
  <si>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</si>
  <si>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</si>
  <si>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</si>
  <si>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</si>
  <si>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</si>
  <si>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</si>
  <si>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</si>
  <si>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</si>
  <si>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</si>
  <si>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</si>
  <si>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</si>
  <si>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</si>
  <si>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</si>
  <si>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</si>
  <si>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</si>
  <si>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</si>
  <si>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</si>
  <si>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</si>
  <si>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</si>
  <si>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</si>
  <si>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</si>
  <si>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</si>
  <si>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</si>
  <si>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</si>
  <si>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</si>
  <si>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</si>
  <si>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</si>
  <si>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</si>
  <si>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</si>
  <si>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</si>
  <si>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</si>
  <si>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</si>
  <si>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</si>
  <si>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</si>
  <si>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</si>
  <si>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</si>
  <si>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</si>
  <si>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</si>
  <si>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</si>
  <si>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</si>
  <si>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</si>
  <si>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</si>
  <si>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</si>
  <si>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</si>
  <si>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</si>
  <si>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</si>
  <si>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</si>
  <si>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</si>
  <si>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</si>
  <si>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</si>
  <si>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</si>
  <si>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</si>
  <si>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</si>
  <si>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</si>
  <si>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</si>
  <si>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</si>
  <si>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</si>
  <si>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</si>
  <si>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</si>
  <si>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</si>
  <si>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</si>
  <si>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</si>
  <si>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</si>
  <si>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</si>
  <si>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</si>
  <si>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</si>
  <si>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</si>
  <si>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</si>
  <si>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</si>
  <si>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</si>
  <si>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</si>
  <si>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</si>
  <si>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</si>
  <si>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</si>
  <si>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</si>
  <si>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</si>
  <si>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</si>
  <si>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</si>
  <si>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</si>
  <si>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</si>
  <si>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</si>
  <si>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</si>
  <si>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</si>
  <si>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</si>
  <si>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</si>
  <si>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</si>
  <si>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</si>
  <si>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</si>
  <si>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</si>
  <si>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</si>
  <si>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</si>
  <si>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</si>
  <si>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</si>
  <si>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</si>
  <si>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</si>
  <si>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</si>
  <si>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</si>
  <si>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</si>
  <si>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</si>
  <si>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</si>
  <si>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</si>
  <si>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</si>
  <si>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</si>
  <si>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</si>
  <si>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</si>
  <si>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</si>
  <si>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</si>
  <si>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</si>
  <si>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</si>
  <si>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</si>
  <si>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</si>
  <si>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</si>
  <si>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</si>
  <si>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</si>
  <si>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</si>
  <si>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</si>
  <si>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</si>
  <si>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</si>
  <si>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</si>
  <si>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</si>
  <si>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</si>
  <si>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</si>
  <si>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</si>
  <si>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</si>
  <si>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</si>
  <si>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</si>
  <si>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</si>
  <si>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</si>
  <si>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</si>
  <si>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</si>
  <si>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</si>
  <si>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</si>
  <si>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</si>
  <si>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</si>
  <si>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</si>
  <si>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</si>
  <si>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</si>
  <si>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</si>
  <si>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</si>
  <si>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</si>
  <si>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</si>
  <si>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</si>
  <si>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</si>
  <si>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</si>
  <si>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</si>
  <si>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</si>
  <si>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</si>
  <si>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</si>
  <si>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</si>
  <si>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</si>
  <si>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</si>
  <si>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</si>
  <si>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</si>
  <si>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</si>
  <si>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</si>
  <si>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</si>
  <si>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</si>
  <si>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</si>
  <si>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</si>
  <si>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</si>
  <si>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</si>
  <si>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</si>
  <si>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</si>
  <si>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</si>
  <si>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</si>
  <si>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</si>
  <si>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</si>
  <si>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</si>
  <si>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</si>
  <si>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</si>
  <si>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</si>
  <si>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</si>
  <si>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</si>
  <si>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</si>
  <si>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</si>
  <si>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</si>
  <si>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</si>
  <si>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</si>
  <si>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</si>
  <si>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</si>
  <si>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</si>
  <si>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</si>
  <si>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</si>
  <si>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</si>
  <si>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</si>
  <si>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</si>
  <si>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</si>
  <si>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</si>
  <si>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</si>
  <si>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</si>
  <si>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</si>
  <si>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</si>
  <si>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</si>
  <si>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</si>
  <si>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</si>
  <si>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</si>
  <si>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</si>
  <si>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</si>
  <si>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</si>
  <si>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</si>
  <si>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</si>
  <si>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</si>
  <si>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</si>
  <si>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</si>
  <si>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</si>
  <si>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</si>
  <si>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</si>
  <si>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</si>
  <si>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</si>
  <si>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</si>
  <si>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</si>
  <si>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</si>
  <si>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</si>
  <si>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</si>
  <si>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</si>
  <si>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</si>
  <si>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</si>
  <si>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</si>
  <si>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</si>
  <si>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</si>
  <si>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</si>
  <si>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</si>
  <si>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</si>
  <si>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</si>
  <si>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</si>
  <si>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</si>
  <si>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</si>
  <si>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</si>
  <si>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</si>
  <si>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</si>
  <si>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</si>
  <si>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</si>
  <si>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</si>
  <si>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</si>
  <si>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</si>
  <si>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</si>
  <si>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</si>
  <si>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</si>
  <si>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</si>
  <si>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</si>
  <si>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</si>
  <si>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</si>
  <si>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</si>
  <si>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</si>
  <si>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</si>
  <si>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</si>
  <si>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</si>
  <si>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</si>
  <si>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</si>
  <si>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</si>
  <si>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</si>
  <si>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</si>
  <si>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</si>
  <si>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</si>
  <si>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</si>
  <si>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</si>
  <si>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</si>
  <si>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</si>
  <si>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</si>
  <si>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</si>
  <si>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</si>
  <si>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</si>
  <si>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</si>
  <si>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</si>
  <si>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</si>
  <si>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</si>
  <si>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</si>
  <si>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</si>
  <si>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</si>
  <si>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</si>
  <si>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</si>
  <si>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</si>
  <si>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</si>
  <si>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</si>
  <si>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</si>
  <si>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</si>
  <si>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</si>
  <si>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</si>
  <si>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</si>
  <si>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</si>
  <si>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</si>
  <si>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</si>
  <si>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</si>
  <si>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</si>
  <si>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</si>
  <si>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</si>
  <si>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</si>
  <si>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</si>
  <si>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</si>
  <si>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</si>
  <si>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</si>
  <si>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</si>
  <si>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</si>
  <si>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</si>
  <si>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</si>
  <si>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</si>
  <si>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</si>
  <si>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</si>
  <si>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</si>
  <si>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</si>
  <si>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</si>
  <si>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</si>
  <si>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</si>
  <si>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</si>
  <si>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</si>
  <si>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</si>
  <si>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</si>
  <si>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</si>
  <si>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</si>
  <si>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</si>
  <si>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</si>
  <si>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</si>
  <si>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</si>
  <si>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</si>
  <si>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</si>
  <si>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</si>
  <si>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</si>
  <si>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</si>
  <si>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</si>
  <si>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</si>
  <si>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</si>
  <si>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</si>
  <si>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</si>
  <si>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</si>
  <si>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</si>
  <si>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</si>
  <si>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</si>
  <si>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</si>
  <si>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</si>
  <si>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</si>
  <si>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</si>
  <si>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</si>
  <si>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</si>
  <si>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</si>
  <si>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</si>
  <si>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</si>
  <si>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</si>
  <si>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</si>
  <si>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</si>
  <si>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</si>
  <si>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</si>
  <si>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</si>
  <si>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</si>
  <si>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</si>
  <si>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</si>
  <si>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</si>
  <si>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</si>
  <si>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</si>
  <si>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</si>
  <si>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</si>
  <si>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</si>
  <si>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</si>
  <si>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</si>
  <si>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</si>
  <si>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</si>
  <si>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</si>
  <si>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</si>
  <si>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</si>
  <si>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</si>
  <si>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</si>
  <si>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</si>
  <si>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</si>
  <si>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</si>
  <si>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</si>
  <si>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</si>
  <si>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</si>
  <si>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</si>
  <si>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</si>
  <si>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</si>
  <si>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</si>
  <si>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</si>
  <si>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</si>
  <si>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</si>
  <si>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</si>
  <si>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</si>
  <si>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</si>
  <si>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</si>
  <si>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</si>
  <si>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</si>
  <si>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</si>
  <si>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</si>
  <si>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</si>
  <si>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</si>
  <si>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</si>
  <si>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</si>
  <si>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</si>
  <si>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</si>
  <si>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</si>
  <si>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</si>
  <si>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</si>
  <si>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</si>
  <si>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</si>
  <si>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</si>
  <si>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</si>
  <si>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</si>
  <si>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</si>
  <si>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</si>
  <si>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</si>
  <si>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</si>
  <si>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</si>
  <si>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</si>
  <si>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</si>
  <si>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</si>
  <si>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</si>
  <si>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</si>
  <si>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</si>
  <si>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</si>
  <si>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</si>
  <si>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</si>
  <si>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</si>
  <si>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</si>
  <si>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</si>
  <si>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</si>
  <si>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</si>
  <si>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</si>
  <si>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</si>
  <si>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</si>
  <si>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</si>
  <si>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</si>
  <si>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</si>
  <si>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</si>
  <si>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</si>
  <si>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</si>
  <si>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</si>
  <si>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</si>
  <si>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</si>
  <si>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</si>
  <si>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</si>
  <si>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</si>
  <si>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</si>
  <si>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</si>
  <si>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</si>
  <si>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</si>
  <si>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</si>
  <si>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</si>
  <si>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</si>
  <si>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</si>
  <si>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</si>
  <si>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</si>
  <si>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</si>
  <si>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</si>
  <si>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</si>
  <si>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</si>
  <si>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</si>
  <si>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</si>
  <si>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</si>
  <si>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</si>
  <si>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</si>
  <si>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</si>
  <si>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</si>
  <si>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</si>
  <si>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</si>
  <si>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</si>
  <si>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</si>
  <si>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</si>
  <si>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</si>
  <si>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</si>
  <si>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</si>
  <si>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</si>
  <si>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</si>
  <si>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</si>
  <si>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</si>
  <si>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</si>
  <si>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</si>
  <si>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</si>
  <si>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</si>
  <si>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</si>
  <si>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</si>
  <si>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</si>
  <si>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</si>
  <si>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</si>
  <si>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</si>
  <si>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</si>
  <si>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</si>
  <si>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</si>
  <si>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</si>
  <si>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</si>
  <si>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</si>
  <si>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</si>
  <si>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</si>
  <si>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</si>
  <si>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</si>
  <si>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</si>
  <si>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</si>
  <si>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</si>
  <si>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</si>
  <si>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</si>
  <si>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</si>
  <si>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</si>
  <si>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</si>
  <si>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</si>
  <si>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</si>
  <si>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</si>
  <si>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</si>
  <si>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</si>
  <si>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</si>
  <si>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</si>
  <si>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</si>
  <si>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</si>
  <si>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</si>
  <si>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</si>
  <si>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</si>
  <si>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</si>
  <si>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</si>
  <si>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</si>
  <si>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</si>
  <si>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</si>
  <si>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</si>
  <si>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</si>
  <si>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</si>
  <si>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</si>
  <si>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</si>
  <si>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</si>
  <si>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</si>
  <si>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</si>
  <si>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</si>
  <si>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</si>
  <si>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</si>
  <si>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</si>
  <si>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</si>
  <si>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</si>
  <si>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</si>
  <si>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</si>
  <si>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</si>
  <si>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</si>
  <si>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</si>
  <si>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</si>
  <si>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</si>
  <si>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</si>
  <si>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</si>
  <si>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</si>
  <si>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</si>
  <si>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</si>
  <si>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</si>
  <si>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</si>
  <si>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</si>
  <si>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</si>
  <si>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</si>
  <si>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</si>
  <si>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</si>
  <si>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</si>
  <si>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</si>
  <si>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</si>
  <si>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</si>
  <si>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</si>
  <si>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</si>
  <si>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</si>
  <si>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</si>
  <si>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</si>
  <si>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</si>
  <si>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</si>
  <si>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</si>
  <si>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</si>
  <si>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</si>
  <si>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</si>
  <si>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</si>
  <si>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</si>
  <si>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</si>
  <si>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</si>
  <si>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</si>
  <si>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</si>
  <si>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</si>
  <si>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</si>
  <si>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</si>
  <si>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</si>
  <si>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</si>
  <si>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</si>
  <si>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</si>
  <si>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</si>
  <si>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</si>
  <si>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</si>
  <si>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</si>
  <si>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</si>
  <si>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</si>
  <si>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</si>
  <si>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</si>
  <si>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</si>
  <si>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</si>
  <si>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</si>
  <si>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</si>
  <si>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</si>
  <si>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</si>
  <si>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</si>
  <si>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</si>
  <si>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</si>
  <si>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</si>
  <si>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</si>
  <si>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</si>
  <si>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</si>
  <si>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</si>
  <si>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</si>
  <si>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</si>
  <si>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</si>
  <si>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</si>
  <si>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</si>
  <si>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</si>
  <si>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</si>
  <si>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</si>
  <si>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</si>
  <si>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</si>
  <si>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</si>
  <si>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</si>
  <si>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</si>
  <si>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</si>
  <si>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</si>
  <si>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</si>
  <si>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</si>
  <si>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</si>
  <si>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</si>
  <si>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</si>
  <si>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</si>
  <si>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</si>
  <si>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</si>
  <si>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</si>
  <si>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</si>
  <si>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</si>
  <si>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</si>
  <si>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</si>
  <si>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</si>
  <si>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</si>
  <si>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</si>
  <si>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</si>
  <si>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</si>
  <si>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</si>
  <si>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</si>
  <si>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</si>
  <si>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</si>
  <si>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</si>
  <si>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</si>
  <si>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</si>
  <si>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</si>
  <si>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</si>
  <si>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</si>
  <si>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</si>
  <si>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</si>
  <si>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</si>
  <si>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</si>
  <si>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</si>
  <si>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</si>
  <si>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</si>
  <si>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</si>
  <si>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</si>
  <si>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</si>
  <si>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</si>
  <si>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</si>
  <si>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</si>
  <si>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</si>
  <si>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</si>
  <si>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</si>
  <si>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</si>
  <si>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</si>
  <si>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</si>
  <si>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</si>
  <si>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</si>
  <si>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</si>
  <si>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</si>
  <si>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</si>
  <si>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</si>
  <si>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</si>
  <si>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</si>
  <si>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</si>
  <si>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</si>
  <si>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</si>
  <si>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</si>
  <si>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</si>
  <si>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</si>
  <si>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</si>
  <si>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</si>
  <si>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</si>
  <si>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</si>
  <si>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</si>
  <si>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</si>
  <si>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</si>
  <si>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</si>
  <si>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</si>
  <si>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</si>
  <si>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</si>
  <si>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</si>
  <si>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</si>
  <si>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</si>
  <si>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</si>
  <si>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</si>
  <si>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</si>
  <si>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</si>
  <si>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</si>
  <si>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</si>
  <si>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</si>
  <si>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</si>
  <si>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</si>
  <si>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</si>
  <si>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</si>
  <si>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</si>
  <si>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</si>
  <si>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</si>
  <si>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</si>
  <si>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</si>
  <si>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</si>
  <si>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</si>
  <si>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</si>
  <si>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</si>
  <si>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</si>
  <si>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</si>
  <si>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</si>
  <si>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</si>
  <si>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</si>
  <si>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</si>
  <si>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</si>
  <si>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</si>
  <si>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</si>
  <si>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</si>
  <si>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</si>
  <si>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</si>
  <si>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</si>
  <si>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</si>
  <si>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</si>
  <si>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</si>
  <si>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</si>
  <si>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</si>
  <si>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</si>
  <si>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</si>
  <si>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</si>
  <si>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</si>
  <si>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</si>
  <si>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</si>
  <si>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</si>
  <si>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</si>
  <si>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</si>
  <si>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</si>
  <si>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</si>
  <si>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</si>
  <si>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</si>
  <si>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</si>
  <si>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</si>
  <si>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</si>
  <si>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</si>
  <si>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</si>
  <si>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</si>
  <si>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</si>
  <si>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</si>
  <si>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</si>
  <si>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</si>
  <si>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</si>
  <si>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</si>
  <si>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</si>
  <si>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</si>
  <si>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</si>
  <si>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</si>
  <si>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</si>
  <si>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</si>
  <si>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</si>
  <si>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</si>
  <si>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</si>
  <si>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</si>
  <si>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</si>
  <si>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</si>
  <si>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</si>
  <si>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</si>
  <si>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</si>
  <si>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</si>
  <si>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</si>
  <si>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</si>
  <si>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</si>
  <si>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</si>
  <si>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</si>
  <si>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</si>
  <si>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</si>
  <si>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</si>
  <si>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</si>
  <si>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</si>
  <si>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</si>
  <si>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</si>
  <si>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</si>
  <si>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</si>
  <si>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</si>
  <si>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</si>
  <si>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</si>
  <si>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</si>
  <si>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</si>
  <si>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</si>
  <si>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</si>
  <si>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</si>
  <si>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</si>
  <si>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</si>
  <si>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</si>
  <si>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</si>
  <si>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</si>
  <si>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</si>
  <si>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</si>
  <si>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</si>
  <si>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</si>
  <si>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</si>
  <si>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</si>
  <si>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</si>
  <si>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</si>
  <si>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</si>
  <si>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</si>
  <si>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</si>
  <si>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</si>
  <si>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</si>
  <si>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</si>
  <si>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</si>
  <si>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</si>
  <si>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</si>
  <si>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</si>
  <si>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</si>
  <si>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</si>
  <si>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</si>
  <si>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</si>
  <si>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</si>
  <si>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</si>
  <si>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</si>
  <si>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</si>
  <si>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</si>
  <si>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</si>
  <si>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</si>
  <si>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</si>
  <si>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</si>
  <si>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</si>
  <si>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</si>
  <si>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</si>
  <si>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</si>
  <si>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</si>
  <si>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</si>
  <si>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</si>
  <si>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</si>
  <si>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</si>
  <si>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</si>
  <si>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</si>
  <si>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</si>
  <si>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</si>
  <si>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</si>
  <si>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</si>
  <si>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</si>
  <si>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</si>
  <si>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</si>
  <si>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</si>
  <si>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</si>
  <si>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</si>
  <si>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</si>
  <si>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</si>
  <si>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</si>
  <si>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</si>
  <si>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</si>
  <si>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</si>
  <si>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</si>
  <si>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</si>
  <si>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</si>
  <si>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</si>
  <si>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</si>
  <si>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</si>
  <si>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</si>
  <si>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</si>
  <si>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</si>
  <si>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</si>
  <si>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</si>
  <si>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</si>
  <si>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</si>
  <si>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</si>
  <si>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</si>
  <si>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</si>
  <si>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</si>
  <si>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</si>
  <si>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</si>
  <si>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</si>
  <si>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</si>
  <si>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</si>
  <si>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</si>
  <si>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</si>
  <si>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</si>
  <si>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</si>
  <si>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</si>
  <si>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</si>
  <si>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</si>
  <si>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</si>
  <si>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</si>
  <si>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</si>
  <si>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</si>
  <si>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</si>
  <si>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</si>
  <si>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</si>
  <si>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</si>
  <si>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</si>
  <si>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</si>
  <si>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</si>
  <si>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</si>
  <si>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</si>
  <si>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</si>
  <si>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</si>
  <si>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</si>
  <si>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</si>
  <si>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</si>
  <si>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</si>
  <si>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</si>
  <si>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</si>
  <si>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</si>
  <si>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</si>
  <si>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</si>
  <si>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</si>
  <si>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</si>
  <si>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</si>
  <si>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</si>
  <si>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</si>
  <si>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</si>
  <si>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</si>
  <si>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</si>
  <si>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</si>
  <si>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</si>
  <si>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</si>
  <si>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</si>
  <si>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</si>
  <si>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</si>
  <si>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</si>
  <si>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</si>
  <si>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</si>
  <si>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</si>
  <si>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</si>
  <si>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</si>
  <si>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</si>
  <si>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</si>
  <si>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</si>
  <si>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</si>
  <si>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</si>
  <si>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</si>
  <si>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</si>
  <si>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</si>
  <si>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</si>
  <si>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</si>
  <si>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</si>
  <si>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</si>
  <si>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</si>
  <si>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</si>
  <si>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</si>
  <si>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</si>
  <si>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</si>
  <si>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</si>
  <si>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</si>
  <si>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</si>
  <si>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</si>
  <si>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</si>
  <si>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</si>
  <si>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</si>
  <si>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</si>
  <si>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</si>
  <si>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</si>
  <si>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</si>
  <si>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</si>
  <si>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</si>
  <si>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</si>
  <si>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</si>
  <si>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</si>
  <si>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</si>
  <si>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</si>
  <si>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</si>
  <si>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</si>
  <si>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</si>
  <si>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</si>
  <si>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</si>
  <si>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</si>
  <si>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</si>
  <si>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</si>
  <si>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</si>
  <si>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</si>
  <si>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</si>
  <si>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</si>
  <si>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</si>
  <si>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</si>
  <si>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</si>
  <si>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</si>
  <si>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</si>
  <si>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</si>
  <si>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</si>
  <si>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</si>
  <si>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</si>
  <si>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</si>
  <si>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</si>
  <si>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</si>
  <si>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</si>
  <si>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</si>
  <si>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</si>
  <si>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</si>
  <si>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</si>
  <si>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</si>
  <si>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</si>
  <si>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</si>
  <si>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</si>
  <si>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</si>
  <si>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</si>
  <si>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</si>
  <si>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</si>
  <si>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</si>
  <si>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</si>
  <si>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</si>
  <si>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</si>
  <si>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</si>
  <si>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</si>
  <si>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</si>
  <si>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</si>
  <si>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</si>
  <si>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</si>
  <si>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</si>
  <si>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</si>
  <si>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</si>
  <si>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</si>
  <si>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</si>
  <si>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</si>
  <si>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</si>
  <si>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</si>
  <si>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</si>
  <si>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</si>
  <si>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</si>
  <si>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</si>
  <si>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</si>
  <si>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</si>
  <si>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</si>
  <si>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</si>
  <si>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</si>
  <si>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</si>
  <si>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</si>
  <si>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</si>
  <si>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</si>
  <si>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</si>
  <si>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</si>
  <si>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</si>
  <si>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</si>
  <si>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</si>
  <si>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</si>
  <si>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</si>
  <si>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</si>
  <si>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</si>
  <si>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</si>
  <si>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</si>
  <si>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</si>
  <si>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</si>
  <si>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</si>
  <si>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</si>
  <si>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</si>
  <si>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</si>
  <si>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</si>
  <si>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</si>
  <si>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</si>
  <si>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</si>
  <si>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</si>
  <si>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</si>
  <si>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</si>
  <si>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</si>
  <si>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</si>
  <si>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</si>
  <si>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</si>
  <si>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</si>
  <si>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</si>
  <si>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</si>
  <si>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</si>
  <si>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</si>
  <si>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</si>
  <si>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</si>
  <si>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</si>
  <si>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</si>
  <si>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</si>
  <si>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</si>
  <si>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</si>
  <si>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</si>
  <si>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</si>
  <si>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</si>
  <si>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</si>
  <si>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</si>
  <si>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</si>
  <si>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</si>
  <si>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</si>
  <si>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</si>
  <si>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</si>
  <si>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</si>
  <si>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</si>
  <si>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</si>
  <si>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</si>
  <si>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</si>
  <si>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</si>
  <si>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</si>
  <si>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</si>
  <si>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</si>
  <si>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</si>
  <si>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</si>
  <si>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</si>
  <si>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</si>
  <si>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</si>
  <si>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</si>
  <si>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</si>
  <si>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</si>
  <si>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</si>
  <si>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</si>
  <si>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</si>
  <si>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</si>
  <si>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</si>
  <si>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</si>
  <si>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</si>
  <si>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</si>
  <si>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</si>
  <si>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</si>
  <si>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</si>
  <si>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</si>
  <si>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</si>
  <si>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</si>
  <si>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</si>
  <si>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</si>
  <si>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</si>
  <si>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</si>
  <si>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</si>
  <si>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</si>
  <si>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</si>
  <si>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</si>
  <si>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</si>
  <si>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</si>
  <si>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</si>
  <si>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</si>
  <si>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</si>
  <si>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</si>
  <si>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</si>
  <si>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</si>
  <si>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</si>
  <si>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</si>
  <si>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</si>
  <si>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</si>
  <si>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</si>
  <si>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</si>
  <si>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</si>
  <si>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</si>
  <si>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</si>
  <si>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</si>
  <si>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</si>
  <si>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</si>
  <si>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</si>
  <si>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</si>
  <si>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</si>
  <si>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</si>
  <si>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</si>
  <si>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</si>
  <si>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</si>
  <si>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</si>
  <si>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</si>
  <si>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</si>
  <si>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</si>
  <si>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</si>
  <si>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</si>
  <si>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</si>
  <si>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</si>
  <si>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</si>
  <si>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</si>
  <si>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</si>
  <si>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</si>
  <si>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</si>
  <si>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</si>
  <si>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</si>
  <si>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</si>
  <si>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</si>
  <si>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</si>
  <si>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</si>
  <si>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</si>
  <si>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</si>
  <si>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</si>
  <si>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</si>
  <si>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</si>
  <si>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</si>
  <si>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</si>
  <si>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</si>
  <si>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</si>
  <si>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</si>
  <si>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</si>
  <si>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</si>
  <si>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</si>
  <si>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</si>
  <si>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</si>
  <si>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</si>
  <si>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</si>
  <si>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</si>
  <si>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</si>
  <si>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</si>
  <si>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</si>
  <si>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</si>
  <si>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</si>
  <si>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</si>
  <si>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</si>
  <si>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</si>
  <si>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</si>
  <si>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</si>
  <si>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</si>
  <si>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</si>
  <si>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</si>
  <si>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</si>
  <si>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</si>
  <si>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</si>
  <si>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</si>
  <si>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</si>
  <si>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</si>
  <si>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</si>
  <si>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</si>
  <si>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</si>
  <si>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</si>
  <si>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</si>
  <si>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</si>
  <si>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</si>
  <si>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</si>
  <si>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</si>
  <si>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</si>
  <si>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</si>
  <si>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</si>
  <si>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</si>
  <si>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</si>
  <si>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</si>
  <si>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</si>
  <si>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</si>
  <si>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</si>
  <si>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</si>
  <si>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</si>
  <si>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</si>
  <si>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</si>
  <si>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</si>
  <si>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</si>
  <si>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</si>
  <si>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</si>
  <si>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</si>
  <si>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</si>
  <si>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</si>
  <si>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</si>
  <si>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</si>
  <si>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</si>
  <si>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</si>
  <si>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</si>
  <si>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</si>
  <si>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</si>
  <si>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</si>
  <si>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</si>
  <si>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</si>
  <si>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</si>
  <si>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</si>
  <si>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</si>
  <si>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</si>
  <si>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</si>
  <si>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</si>
  <si>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</si>
  <si>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</si>
  <si>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</si>
  <si>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</si>
  <si>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</si>
  <si>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</si>
  <si>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</si>
  <si>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</si>
  <si>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</si>
  <si>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</si>
  <si>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</si>
  <si>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</si>
  <si>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</si>
  <si>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</si>
  <si>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</si>
  <si>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</si>
  <si>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</si>
  <si>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</si>
  <si>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</si>
  <si>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</si>
  <si>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</si>
  <si>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</si>
  <si>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</si>
  <si>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</si>
  <si>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</si>
  <si>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</si>
  <si>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</si>
  <si>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</si>
  <si>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</si>
  <si>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</si>
  <si>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</si>
  <si>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</si>
  <si>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</si>
  <si>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</si>
  <si>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</si>
  <si>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</si>
  <si>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</si>
  <si>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</si>
  <si>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</si>
  <si>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</si>
  <si>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</si>
  <si>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</si>
  <si>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</si>
  <si>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</si>
  <si>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</si>
  <si>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</si>
  <si>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</si>
  <si>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</si>
  <si>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</si>
  <si>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</si>
  <si>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</si>
  <si>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</si>
  <si>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</si>
  <si>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</si>
  <si>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</si>
  <si>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</si>
  <si>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</si>
  <si>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</si>
  <si>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</si>
  <si>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</si>
  <si>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</si>
  <si>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</si>
  <si>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</si>
  <si>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</si>
  <si>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</si>
  <si>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</si>
  <si>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</si>
  <si>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</si>
  <si>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</si>
  <si>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</si>
  <si>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</si>
  <si>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</si>
  <si>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</si>
  <si>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</si>
  <si>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</si>
  <si>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</si>
  <si>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</si>
  <si>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</si>
  <si>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</si>
  <si>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</si>
  <si>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</si>
  <si>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</si>
  <si>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</si>
  <si>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</si>
  <si>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</si>
  <si>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</si>
  <si>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</si>
  <si>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</si>
  <si>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</si>
  <si>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</si>
  <si>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</si>
  <si>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</si>
  <si>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</si>
  <si>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</si>
  <si>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</si>
  <si>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</si>
  <si>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</si>
  <si>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</si>
  <si>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</si>
  <si>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</si>
  <si>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</si>
  <si>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</si>
  <si>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</si>
  <si>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</si>
  <si>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</si>
  <si>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</si>
  <si>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</si>
  <si>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</si>
  <si>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</si>
  <si>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</si>
  <si>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</si>
  <si>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</si>
  <si>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</si>
  <si>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</si>
  <si>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</si>
  <si>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</si>
  <si>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</si>
  <si>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</si>
  <si>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</si>
  <si>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</si>
  <si>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</si>
  <si>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</si>
  <si>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</si>
  <si>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</si>
  <si>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</si>
  <si>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</si>
  <si>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</si>
  <si>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</si>
  <si>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</si>
  <si>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</si>
  <si>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</si>
  <si>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</si>
  <si>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</si>
  <si>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</si>
  <si>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</si>
  <si>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</si>
  <si>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</si>
  <si>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</si>
  <si>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</si>
  <si>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</si>
  <si>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</si>
  <si>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</si>
  <si>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</si>
  <si>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</si>
  <si>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</si>
  <si>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</si>
  <si>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</si>
  <si>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</si>
  <si>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</si>
  <si>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</si>
  <si>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</si>
  <si>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</si>
  <si>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</si>
  <si>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</si>
  <si>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</si>
  <si>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</si>
  <si>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</si>
  <si>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</si>
  <si>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</si>
  <si>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</si>
  <si>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</si>
  <si>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</si>
  <si>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</si>
  <si>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</si>
  <si>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</si>
  <si>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</si>
  <si>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</si>
  <si>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</si>
  <si>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</si>
  <si>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</si>
  <si>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</si>
  <si>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</si>
  <si>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</si>
  <si>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</si>
  <si>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</si>
  <si>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</si>
  <si>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</si>
  <si>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</si>
  <si>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</si>
  <si>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</si>
  <si>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</si>
  <si>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</si>
  <si>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</si>
  <si>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</si>
  <si>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</si>
  <si>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</si>
  <si>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</si>
  <si>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</si>
  <si>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</si>
  <si>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</si>
  <si>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</si>
  <si>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</si>
  <si>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</si>
  <si>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</si>
  <si>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</si>
  <si>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</si>
  <si>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</si>
  <si>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</si>
  <si>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</si>
  <si>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</si>
  <si>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</si>
  <si>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</si>
  <si>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</si>
  <si>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</si>
  <si>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</si>
  <si>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</si>
  <si>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</si>
  <si>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</si>
  <si>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</si>
  <si>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</si>
  <si>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</si>
  <si>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</si>
  <si>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</si>
  <si>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</si>
  <si>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</si>
  <si>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</si>
  <si>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</si>
  <si>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</si>
  <si>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</si>
  <si>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</si>
  <si>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</si>
  <si>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</si>
  <si>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</si>
  <si>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</si>
  <si>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</si>
  <si>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</si>
  <si>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</si>
  <si>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</si>
  <si>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</si>
  <si>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</si>
  <si>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</si>
  <si>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</si>
  <si>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</si>
  <si>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</si>
  <si>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</si>
  <si>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</si>
  <si>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</si>
  <si>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</si>
  <si>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</si>
  <si>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</si>
  <si>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</si>
  <si>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</si>
  <si>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</si>
  <si>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</si>
  <si>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</si>
  <si>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</si>
  <si>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</si>
  <si>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</si>
  <si>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</si>
  <si>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</si>
  <si>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</si>
  <si>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</si>
  <si>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</si>
  <si>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</si>
  <si>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</si>
  <si>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</si>
  <si>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</si>
  <si>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</si>
  <si>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</si>
  <si>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</si>
  <si>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</si>
  <si>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</si>
  <si>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</si>
  <si>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</si>
  <si>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</si>
  <si>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</si>
  <si>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</si>
  <si>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</si>
  <si>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</si>
  <si>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</si>
  <si>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</si>
  <si>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</si>
  <si>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</si>
  <si>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</si>
  <si>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</si>
  <si>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</si>
  <si>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</si>
  <si>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</si>
  <si>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</si>
  <si>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</si>
  <si>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</si>
  <si>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</si>
  <si>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</si>
  <si>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</si>
  <si>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</si>
  <si>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</si>
  <si>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</si>
  <si>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</si>
  <si>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</si>
  <si>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</si>
  <si>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</si>
  <si>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</si>
  <si>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</si>
  <si>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</si>
  <si>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</si>
  <si>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</si>
  <si>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</si>
  <si>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</si>
  <si>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</si>
  <si>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</si>
  <si>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</si>
  <si>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</si>
  <si>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</si>
  <si>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</si>
  <si>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</si>
  <si>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</si>
  <si>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</si>
  <si>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</si>
  <si>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</si>
  <si>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</si>
  <si>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</si>
  <si>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</si>
  <si>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</si>
  <si>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</si>
  <si>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</si>
  <si>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</si>
  <si>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</si>
  <si>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</si>
  <si>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</si>
  <si>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</si>
  <si>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</si>
  <si>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</si>
  <si>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</si>
  <si>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</si>
  <si>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</si>
  <si>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</si>
  <si>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</si>
  <si>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</si>
  <si>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</si>
  <si>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</si>
  <si>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</si>
  <si>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</si>
  <si>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</si>
  <si>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</si>
  <si>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</si>
  <si>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</si>
  <si>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</si>
  <si>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</si>
  <si>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</si>
  <si>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</si>
  <si>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</si>
  <si>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</si>
  <si>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</si>
  <si>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</si>
  <si>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</si>
  <si>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</si>
  <si>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</si>
  <si>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</si>
  <si>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</si>
  <si>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</si>
  <si>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</si>
  <si>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</si>
  <si>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</si>
  <si>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</si>
  <si>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</si>
  <si>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</si>
  <si>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</si>
  <si>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</si>
  <si>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</si>
  <si>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</si>
  <si>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</si>
  <si>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</si>
  <si>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</si>
  <si>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</si>
  <si>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</si>
  <si>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</si>
  <si>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</si>
  <si>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</si>
  <si>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</si>
  <si>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</si>
  <si>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</si>
  <si>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</si>
  <si>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</si>
  <si>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</si>
  <si>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</si>
  <si>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</si>
  <si>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</si>
  <si>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</si>
  <si>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</si>
  <si>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</si>
  <si>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</si>
  <si>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</si>
  <si>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</si>
  <si>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</si>
  <si>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</si>
  <si>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</si>
  <si>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</si>
  <si>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</si>
  <si>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</si>
  <si>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</si>
  <si>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</si>
  <si>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</si>
  <si>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</si>
  <si>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</si>
  <si>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</si>
  <si>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</si>
  <si>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</si>
  <si>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</si>
  <si>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</si>
  <si>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</si>
  <si>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</si>
  <si>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</si>
  <si>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</si>
  <si>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</si>
  <si>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</si>
  <si>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</si>
  <si>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</si>
  <si>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</si>
  <si>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</si>
  <si>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</si>
  <si>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</si>
  <si>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</si>
  <si>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</si>
  <si>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</si>
  <si>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</si>
  <si>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</si>
  <si>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</si>
  <si>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</si>
  <si>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</si>
  <si>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</si>
  <si>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</si>
  <si>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</si>
  <si>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</si>
  <si>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</si>
  <si>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</si>
  <si>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</si>
  <si>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</si>
  <si>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</si>
  <si>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</si>
  <si>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</si>
  <si>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</si>
  <si>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</si>
  <si>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</si>
  <si>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</si>
  <si>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</si>
  <si>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</si>
  <si>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</si>
  <si>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</si>
  <si>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</si>
  <si>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</si>
  <si>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</si>
  <si>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</si>
  <si>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</si>
  <si>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</si>
  <si>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</si>
  <si>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</si>
  <si>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</si>
  <si>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</si>
  <si>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</si>
  <si>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</si>
  <si>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</si>
  <si>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</si>
  <si>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</si>
  <si>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</si>
  <si>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</si>
  <si>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</si>
  <si>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</si>
  <si>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</si>
  <si>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</si>
  <si>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</si>
  <si>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</si>
  <si>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</si>
  <si>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</si>
  <si>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</si>
  <si>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</si>
  <si>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</si>
  <si>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</si>
  <si>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</si>
  <si>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</si>
  <si>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</si>
  <si>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</si>
  <si>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</si>
  <si>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</si>
  <si>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</si>
  <si>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</si>
  <si>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</si>
  <si>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</si>
  <si>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</si>
  <si>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</si>
  <si>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</si>
  <si>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</si>
  <si>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</si>
  <si>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</si>
  <si>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</si>
  <si>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</si>
  <si>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</si>
  <si>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</si>
  <si>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</si>
  <si>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</si>
  <si>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</si>
  <si>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</si>
  <si>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</si>
  <si>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</si>
  <si>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</si>
  <si>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</si>
  <si>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</si>
  <si>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</si>
  <si>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</si>
  <si>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</si>
  <si>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</si>
  <si>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</si>
  <si>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</si>
  <si>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</si>
  <si>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</si>
  <si>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</si>
  <si>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</si>
  <si>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</si>
  <si>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</si>
  <si>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</si>
  <si>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</si>
  <si>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</si>
  <si>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</si>
  <si>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</si>
  <si>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</si>
  <si>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</si>
  <si>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</si>
  <si>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</si>
  <si>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</si>
  <si>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</si>
  <si>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</si>
  <si>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</si>
  <si>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</si>
  <si>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</si>
  <si>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</si>
  <si>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</si>
  <si>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</si>
  <si>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</si>
  <si>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</si>
  <si>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</si>
  <si>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</si>
  <si>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</si>
  <si>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</si>
  <si>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</si>
  <si>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</si>
  <si>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</si>
  <si>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</si>
  <si>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</si>
  <si>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</si>
  <si>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</si>
  <si>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</si>
  <si>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</si>
  <si>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</si>
  <si>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</si>
  <si>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</si>
  <si>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</si>
  <si>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</si>
  <si>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</si>
  <si>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</si>
  <si>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</si>
  <si>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</si>
  <si>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</si>
  <si>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</si>
  <si>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</si>
  <si>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</si>
  <si>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</si>
  <si>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</si>
  <si>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</si>
  <si>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</si>
  <si>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</si>
  <si>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</si>
  <si>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</si>
  <si>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</si>
  <si>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</si>
  <si>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</si>
  <si>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</si>
  <si>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</si>
  <si>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</si>
  <si>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</si>
  <si>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</si>
  <si>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</si>
  <si>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</si>
  <si>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</si>
  <si>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</si>
  <si>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</si>
  <si>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</si>
  <si>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</si>
  <si>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</si>
  <si>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</si>
  <si>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</si>
  <si>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</si>
  <si>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</si>
  <si>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</si>
  <si>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</si>
  <si>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</si>
  <si>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</si>
  <si>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</si>
  <si>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</si>
  <si>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</si>
  <si>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</si>
  <si>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</si>
  <si>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</si>
  <si>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</si>
  <si>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</si>
  <si>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</si>
  <si>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</si>
  <si>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</si>
  <si>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</si>
  <si>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</si>
  <si>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</si>
  <si>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</si>
  <si>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</si>
  <si>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</si>
  <si>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</si>
  <si>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</si>
  <si>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</si>
  <si>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</si>
  <si>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</si>
  <si>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</si>
  <si>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</si>
  <si>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</si>
  <si>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</si>
  <si>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</si>
  <si>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</si>
  <si>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</si>
  <si>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</si>
  <si>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</si>
  <si>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</si>
  <si>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</si>
  <si>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</si>
  <si>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</si>
  <si>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</si>
  <si>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</si>
  <si>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</si>
  <si>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</si>
  <si>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</si>
  <si>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</si>
  <si>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</si>
  <si>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</si>
  <si>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</si>
  <si>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</si>
  <si>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</si>
  <si>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</si>
  <si>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</si>
  <si>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</si>
  <si>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</si>
  <si>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</si>
  <si>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</si>
  <si>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</si>
  <si>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</si>
  <si>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</si>
  <si>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</si>
  <si>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</si>
  <si>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</si>
  <si>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</si>
  <si>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</si>
  <si>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</si>
  <si>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</si>
  <si>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</si>
  <si>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</si>
  <si>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</si>
  <si>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</si>
  <si>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</si>
  <si>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</si>
  <si>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</si>
  <si>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</si>
  <si>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</si>
  <si>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</si>
  <si>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</si>
  <si>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</si>
  <si>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</si>
  <si>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</si>
  <si>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</si>
  <si>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</si>
  <si>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</si>
  <si>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</si>
  <si>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</si>
  <si>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</si>
  <si>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</si>
  <si>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</si>
  <si>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</si>
  <si>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</si>
  <si>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</si>
  <si>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</si>
  <si>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</si>
  <si>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</si>
  <si>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</si>
  <si>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</si>
  <si>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</si>
  <si>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</si>
  <si>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</si>
  <si>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</si>
  <si>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</si>
  <si>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</si>
  <si>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</si>
  <si>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</si>
  <si>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</si>
  <si>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</si>
  <si>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</si>
  <si>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</si>
  <si>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</si>
  <si>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</si>
  <si>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</si>
  <si>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</si>
  <si>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</si>
  <si>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</si>
  <si>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</si>
  <si>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</si>
  <si>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</si>
  <si>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</si>
  <si>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</si>
  <si>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</si>
  <si>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</si>
  <si>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</si>
  <si>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</si>
  <si>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</si>
  <si>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</si>
  <si>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</si>
  <si>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</si>
  <si>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</si>
  <si>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</si>
  <si>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</si>
  <si>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</si>
  <si>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</si>
  <si>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</si>
  <si>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</si>
  <si>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</si>
  <si>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</si>
  <si>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</si>
  <si>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</si>
  <si>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</si>
  <si>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</si>
  <si>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</si>
  <si>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</si>
  <si>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</si>
  <si>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</si>
  <si>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</si>
  <si>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</si>
  <si>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</si>
  <si>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</si>
  <si>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</si>
  <si>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</si>
  <si>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</si>
  <si>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</si>
  <si>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</si>
  <si>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</si>
  <si>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</si>
  <si>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</si>
  <si>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</si>
  <si>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</si>
  <si>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</si>
  <si>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</si>
  <si>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</si>
  <si>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</si>
  <si>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</si>
  <si>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</si>
  <si>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</si>
  <si>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</si>
  <si>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</si>
  <si>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</si>
  <si>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</si>
  <si>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</si>
  <si>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</si>
  <si>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</si>
  <si>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</si>
  <si>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</si>
  <si>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</si>
  <si>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</si>
  <si>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</si>
  <si>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</si>
  <si>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</si>
  <si>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</si>
  <si>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</si>
  <si>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</si>
  <si>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</si>
  <si>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</si>
  <si>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</si>
  <si>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</si>
  <si>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</si>
  <si>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</si>
  <si>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</si>
  <si>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</si>
  <si>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</si>
  <si>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</si>
  <si>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</si>
  <si>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</si>
  <si>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</si>
  <si>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</si>
  <si>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</si>
  <si>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</si>
  <si>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</si>
  <si>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</si>
  <si>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</si>
  <si>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</si>
  <si>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</si>
  <si>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</si>
  <si>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</si>
  <si>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</si>
  <si>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</si>
  <si>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</si>
  <si>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</si>
  <si>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</si>
  <si>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</si>
  <si>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</si>
  <si>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</si>
  <si>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</si>
  <si>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</si>
  <si>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</si>
  <si>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</si>
  <si>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</si>
  <si>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</si>
  <si>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</si>
  <si>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</si>
  <si>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</si>
  <si>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</si>
  <si>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</si>
  <si>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</si>
  <si>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</si>
  <si>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</si>
  <si>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</si>
  <si>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</si>
  <si>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</si>
  <si>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</si>
  <si>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</si>
  <si>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</si>
  <si>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</si>
  <si>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</si>
  <si>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</si>
  <si>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</si>
  <si>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</si>
  <si>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</si>
  <si>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</si>
  <si>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</si>
  <si>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</si>
  <si>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</si>
  <si>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</si>
  <si>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</si>
  <si>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</si>
  <si>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</si>
  <si>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</si>
  <si>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</si>
  <si>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</si>
  <si>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</si>
  <si>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</si>
  <si>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</si>
  <si>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</si>
  <si>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</si>
  <si>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</si>
  <si>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</si>
  <si>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</si>
  <si>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</si>
  <si>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</si>
  <si>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</si>
  <si>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</si>
  <si>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</si>
  <si>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</si>
  <si>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</si>
  <si>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</si>
  <si>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</si>
  <si>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</si>
  <si>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</si>
  <si>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</si>
  <si>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</si>
  <si>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</si>
  <si>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</si>
  <si>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</si>
  <si>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</si>
  <si>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</si>
  <si>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</si>
  <si>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</si>
  <si>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</si>
  <si>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</si>
  <si>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</si>
  <si>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</si>
  <si>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</si>
  <si>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</si>
  <si>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</si>
  <si>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</si>
  <si>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</si>
  <si>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</si>
  <si>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</si>
  <si>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</si>
  <si>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</si>
  <si>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</si>
  <si>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</si>
  <si>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</si>
  <si>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</si>
  <si>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</si>
  <si>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</si>
  <si>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</si>
  <si>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</si>
  <si>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</si>
  <si>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</si>
  <si>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</si>
  <si>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</si>
  <si>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</si>
  <si>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</si>
  <si>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</si>
  <si>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</si>
  <si>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</si>
  <si>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</si>
  <si>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</si>
  <si>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</si>
  <si>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</si>
  <si>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</si>
  <si>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</si>
  <si>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</si>
  <si>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</si>
  <si>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</si>
  <si>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</si>
  <si>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</si>
  <si>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</si>
  <si>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</si>
  <si>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</si>
  <si>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</si>
  <si>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</si>
  <si>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</si>
  <si>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</si>
  <si>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</si>
  <si>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</si>
  <si>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</si>
  <si>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</si>
  <si>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</si>
  <si>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</si>
  <si>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</si>
  <si>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</si>
  <si>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</si>
  <si>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</si>
  <si>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</si>
  <si>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</si>
  <si>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</si>
  <si>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</si>
  <si>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</si>
  <si>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</si>
  <si>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</si>
  <si>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</si>
  <si>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</si>
  <si>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</si>
  <si>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</si>
  <si>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</si>
  <si>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</si>
  <si>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</si>
  <si>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</si>
  <si>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</si>
  <si>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</si>
  <si>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</si>
  <si>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</si>
  <si>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</si>
  <si>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</si>
  <si>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</si>
  <si>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</si>
  <si>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</si>
  <si>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</si>
  <si>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</si>
  <si>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</si>
  <si>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</si>
  <si>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</si>
  <si>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</si>
  <si>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</si>
  <si>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</si>
  <si>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</si>
  <si>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</si>
  <si>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</si>
  <si>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</si>
  <si>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</si>
  <si>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</si>
  <si>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</si>
  <si>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</si>
  <si>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</si>
  <si>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</si>
  <si>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</si>
  <si>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</si>
  <si>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</si>
  <si>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</si>
  <si>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</si>
  <si>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</si>
  <si>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</si>
  <si>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</si>
  <si>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</si>
  <si>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</si>
  <si>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</si>
  <si>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</si>
  <si>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</si>
  <si>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</si>
  <si>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</si>
  <si>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</si>
  <si>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</si>
  <si>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</si>
  <si>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</si>
  <si>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</si>
  <si>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</si>
  <si>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</si>
  <si>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</si>
  <si>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</si>
  <si>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</si>
  <si>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</si>
  <si>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</si>
  <si>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</si>
  <si>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</si>
  <si>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</si>
  <si>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</si>
  <si>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</si>
  <si>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</si>
  <si>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</si>
  <si>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</si>
  <si>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</si>
  <si>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</si>
  <si>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</si>
  <si>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</si>
  <si>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</si>
  <si>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</si>
  <si>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</si>
  <si>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</si>
  <si>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</si>
  <si>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</si>
  <si>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</si>
  <si>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</si>
  <si>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</si>
  <si>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</si>
  <si>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</si>
  <si>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</si>
  <si>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</si>
  <si>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</si>
  <si>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</si>
  <si>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</si>
  <si>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</si>
  <si>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</si>
  <si>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</si>
  <si>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</si>
  <si>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</si>
  <si>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</si>
  <si>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</si>
  <si>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</si>
  <si>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</si>
  <si>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</si>
  <si>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</si>
  <si>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</si>
  <si>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</si>
  <si>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</si>
  <si>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</si>
  <si>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</si>
  <si>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</si>
  <si>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</si>
  <si>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</si>
  <si>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</si>
  <si>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</si>
  <si>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</si>
  <si>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</si>
  <si>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</si>
  <si>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</si>
  <si>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</si>
  <si>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</si>
  <si>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</si>
  <si>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</si>
  <si>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</si>
  <si>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</si>
  <si>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</si>
  <si>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</si>
  <si>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</si>
  <si>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</si>
  <si>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</si>
  <si>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</si>
  <si>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</si>
  <si>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</si>
  <si>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</si>
  <si>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</si>
  <si>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</si>
  <si>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</si>
  <si>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</si>
  <si>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</si>
  <si>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</si>
  <si>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</si>
  <si>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</si>
  <si>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</si>
  <si>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</si>
  <si>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</si>
  <si>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</si>
  <si>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</si>
  <si>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</si>
  <si>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</si>
  <si>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</si>
  <si>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</si>
  <si>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</si>
  <si>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</si>
  <si>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</si>
  <si>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</si>
  <si>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</si>
  <si>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</si>
  <si>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</si>
  <si>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</si>
  <si>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</si>
  <si>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</si>
  <si>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</si>
  <si>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</si>
  <si>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</si>
  <si>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</si>
  <si>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</si>
  <si>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</si>
  <si>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</si>
  <si>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</si>
  <si>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</si>
  <si>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</si>
  <si>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</si>
  <si>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</si>
  <si>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</si>
  <si>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</si>
  <si>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</si>
  <si>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</si>
  <si>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</si>
  <si>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</si>
  <si>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</si>
  <si>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</si>
  <si>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</si>
  <si>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</si>
  <si>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</si>
  <si>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</si>
  <si>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</si>
  <si>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</si>
  <si>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</si>
  <si>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</si>
  <si>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</si>
  <si>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</si>
  <si>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</si>
  <si>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</si>
  <si>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</si>
  <si>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</si>
  <si>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</si>
  <si>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</si>
  <si>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</si>
  <si>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</si>
  <si>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</si>
  <si>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</si>
  <si>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</si>
  <si>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</si>
  <si>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</si>
  <si>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</si>
  <si>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</si>
  <si>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</si>
  <si>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</si>
  <si>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</si>
  <si>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</si>
  <si>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</si>
  <si>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</si>
  <si>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</si>
  <si>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</si>
  <si>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</si>
  <si>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</si>
  <si>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</si>
  <si>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</si>
  <si>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</si>
  <si>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</si>
  <si>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</si>
  <si>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</si>
  <si>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</si>
  <si>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</si>
  <si>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</si>
  <si>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</si>
  <si>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</si>
  <si>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</si>
  <si>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</si>
  <si>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</si>
  <si>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</si>
  <si>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</si>
  <si>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</si>
  <si>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</si>
  <si>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</si>
  <si>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</si>
  <si>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</si>
  <si>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</si>
  <si>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</si>
  <si>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</si>
  <si>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</si>
  <si>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</si>
  <si>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</si>
  <si>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</si>
  <si>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</si>
  <si>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</si>
  <si>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</si>
  <si>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</si>
  <si>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</si>
  <si>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</si>
  <si>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</si>
  <si>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</si>
  <si>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</si>
  <si>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</si>
  <si>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</si>
  <si>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</si>
  <si>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</si>
  <si>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</si>
  <si>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</si>
  <si>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</si>
  <si>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</si>
  <si>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</si>
  <si>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</si>
  <si>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</si>
  <si>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</si>
  <si>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</si>
  <si>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</si>
  <si>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</si>
  <si>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</si>
  <si>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</si>
  <si>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</si>
  <si>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</si>
  <si>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</si>
  <si>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</si>
  <si>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</si>
  <si>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</si>
  <si>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</si>
  <si>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</si>
  <si>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</si>
  <si>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</si>
  <si>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</si>
  <si>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</si>
  <si>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</si>
  <si>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</si>
  <si>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</si>
  <si>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</si>
  <si>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</si>
  <si>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</si>
  <si>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</si>
  <si>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</si>
  <si>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</si>
  <si>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</si>
  <si>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</si>
  <si>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</si>
  <si>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</si>
  <si>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</si>
  <si>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</si>
  <si>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</si>
  <si>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</si>
  <si>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</si>
  <si>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</si>
  <si>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</si>
  <si>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</si>
  <si>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</si>
  <si>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</si>
  <si>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</si>
  <si>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</si>
  <si>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</si>
  <si>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</si>
  <si>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</si>
  <si>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</si>
  <si>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</si>
  <si>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</si>
  <si>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</si>
  <si>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</si>
  <si>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</si>
  <si>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</si>
  <si>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</si>
  <si>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</si>
  <si>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</si>
  <si>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</si>
  <si>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</si>
  <si>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</si>
  <si>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</si>
  <si>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</si>
  <si>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</si>
  <si>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</si>
  <si>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</si>
  <si>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</si>
  <si>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</si>
  <si>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</si>
  <si>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</si>
  <si>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</si>
  <si>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</si>
  <si>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</si>
  <si>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</si>
  <si>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</si>
  <si>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</si>
  <si>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</si>
  <si>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</si>
  <si>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</si>
  <si>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</si>
  <si>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</si>
  <si>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</si>
  <si>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</si>
  <si>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</si>
  <si>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</si>
  <si>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</si>
  <si>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</si>
  <si>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</si>
  <si>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</si>
  <si>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</si>
  <si>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</si>
  <si>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</si>
  <si>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</si>
  <si>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</si>
  <si>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</si>
  <si>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</si>
  <si>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</si>
  <si>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</si>
  <si>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</si>
  <si>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</si>
  <si>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</si>
  <si>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</si>
  <si>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</si>
  <si>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</si>
  <si>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</si>
  <si>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</si>
  <si>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</si>
  <si>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</si>
  <si>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</si>
  <si>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</si>
  <si>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</si>
  <si>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</si>
  <si>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</si>
  <si>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</si>
  <si>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</si>
  <si>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</si>
  <si>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</si>
  <si>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</si>
  <si>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</si>
  <si>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</si>
  <si>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</si>
  <si>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</si>
  <si>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</si>
  <si>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</si>
  <si>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</si>
  <si>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</si>
  <si>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</si>
  <si>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</si>
  <si>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</si>
  <si>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</si>
  <si>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</si>
  <si>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</si>
  <si>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</si>
  <si>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</si>
  <si>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</si>
  <si>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</si>
  <si>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</si>
  <si>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</si>
  <si>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</si>
  <si>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</si>
  <si>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</si>
  <si>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</si>
  <si>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</si>
  <si>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</si>
  <si>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</si>
  <si>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</si>
  <si>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</si>
  <si>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</si>
  <si>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</si>
  <si>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</si>
  <si>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</si>
  <si>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</si>
  <si>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</si>
  <si>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</si>
  <si>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</si>
  <si>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</si>
  <si>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</si>
  <si>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</si>
  <si>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</si>
  <si>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</si>
  <si>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</si>
  <si>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</si>
  <si>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</si>
  <si>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</si>
  <si>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</si>
  <si>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</si>
  <si>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</si>
  <si>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</si>
  <si>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</si>
  <si>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</si>
  <si>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</si>
  <si>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</si>
  <si>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</si>
  <si>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</si>
  <si>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</si>
  <si>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</si>
  <si>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</si>
  <si>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</si>
  <si>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</si>
  <si>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</si>
  <si>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</si>
  <si>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</si>
  <si>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</si>
  <si>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</si>
  <si>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</si>
  <si>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</si>
  <si>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</si>
  <si>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</si>
  <si>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</si>
  <si>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</si>
  <si>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</si>
  <si>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</si>
  <si>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</si>
  <si>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</si>
  <si>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</si>
  <si>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</si>
  <si>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</si>
  <si>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</si>
  <si>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</si>
  <si>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</si>
  <si>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</si>
  <si>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</si>
  <si>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</si>
  <si>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</si>
  <si>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</si>
  <si>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</si>
  <si>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</si>
  <si>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</si>
  <si>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</si>
  <si>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</si>
  <si>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</si>
  <si>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</si>
  <si>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</si>
  <si>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</si>
  <si>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</si>
  <si>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</si>
  <si>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</si>
  <si>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</si>
  <si>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</si>
  <si>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</si>
  <si>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</si>
  <si>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</si>
  <si>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</si>
  <si>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</si>
  <si>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</si>
  <si>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</si>
  <si>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</si>
  <si>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</si>
  <si>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</si>
  <si>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</si>
  <si>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</si>
  <si>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</si>
  <si>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</si>
  <si>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</si>
  <si>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</si>
  <si>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</si>
  <si>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</si>
  <si>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</si>
  <si>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</si>
  <si>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</si>
  <si>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</si>
  <si>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</si>
  <si>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</si>
  <si>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</si>
  <si>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</si>
  <si>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</si>
  <si>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</si>
  <si>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</si>
  <si>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</si>
  <si>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</si>
  <si>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</si>
  <si>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</si>
  <si>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</si>
  <si>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</si>
  <si>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</si>
  <si>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</si>
  <si>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</si>
  <si>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</si>
  <si>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</si>
  <si>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</si>
  <si>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</si>
  <si>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</si>
  <si>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</si>
  <si>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</si>
  <si>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</si>
  <si>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</si>
  <si>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</si>
  <si>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</si>
  <si>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</si>
  <si>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</si>
  <si>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</si>
  <si>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</si>
  <si>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</si>
  <si>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</si>
  <si>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</si>
  <si>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</si>
  <si>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</si>
  <si>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</si>
  <si>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</si>
  <si>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</si>
  <si>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</si>
  <si>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</si>
  <si>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</si>
  <si>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</si>
  <si>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</si>
  <si>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</si>
  <si>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</si>
  <si>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</si>
  <si>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</si>
  <si>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</si>
  <si>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</si>
  <si>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</si>
  <si>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</si>
  <si>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</si>
  <si>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</si>
  <si>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</si>
  <si>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</si>
  <si>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</si>
  <si>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</si>
  <si>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</si>
  <si>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</si>
  <si>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</si>
  <si>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</si>
  <si>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</si>
  <si>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</si>
  <si>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</si>
  <si>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</si>
  <si>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</si>
  <si>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</si>
  <si>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</si>
  <si>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</si>
  <si>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</si>
  <si>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</si>
  <si>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</si>
  <si>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</si>
  <si>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</si>
  <si>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</si>
  <si>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</si>
  <si>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</si>
  <si>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</si>
  <si>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</si>
  <si>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</si>
  <si>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</si>
  <si>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</si>
  <si>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</si>
  <si>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</si>
  <si>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</si>
  <si>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</si>
  <si>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</si>
  <si>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</si>
  <si>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</si>
  <si>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</si>
  <si>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</si>
  <si>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</si>
  <si>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</si>
  <si>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</si>
  <si>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</si>
  <si>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</si>
  <si>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</si>
  <si>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</si>
  <si>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</si>
  <si>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</si>
  <si>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</si>
  <si>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</si>
  <si>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</si>
  <si>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</si>
  <si>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</si>
  <si>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</si>
  <si>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</si>
  <si>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</si>
  <si>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</si>
  <si>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</si>
  <si>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</si>
  <si>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</si>
  <si>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</si>
  <si>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</si>
  <si>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</si>
  <si>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</si>
  <si>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</si>
  <si>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</si>
  <si>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</si>
  <si>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</si>
  <si>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</si>
  <si>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</si>
  <si>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</si>
  <si>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</si>
  <si>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</si>
  <si>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</si>
  <si>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</si>
  <si>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</si>
  <si>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</si>
  <si>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</si>
  <si>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</si>
  <si>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</si>
  <si>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</si>
  <si>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</si>
  <si>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</si>
  <si>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</si>
  <si>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</si>
  <si>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</si>
  <si>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</si>
  <si>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</si>
  <si>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</si>
  <si>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</si>
  <si>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</si>
  <si>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</si>
  <si>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</si>
  <si>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</si>
  <si>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</si>
  <si>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</si>
  <si>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</si>
  <si>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</si>
  <si>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</si>
  <si>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</si>
  <si>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</si>
  <si>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</si>
  <si>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</si>
  <si>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</si>
  <si>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</si>
  <si>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</si>
  <si>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</si>
  <si>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</si>
  <si>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</si>
  <si>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</si>
  <si>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</si>
  <si>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</si>
  <si>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</si>
  <si>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</si>
  <si>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</si>
  <si>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</si>
  <si>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</si>
  <si>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</si>
  <si>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</si>
  <si>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</si>
  <si>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</si>
  <si>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</si>
  <si>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</si>
  <si>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</si>
  <si>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</si>
  <si>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</si>
  <si>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</si>
  <si>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</si>
  <si>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</si>
  <si>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</si>
  <si>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</si>
  <si>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</si>
  <si>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</si>
  <si>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</si>
  <si>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</si>
  <si>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</si>
  <si>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</si>
  <si>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</si>
  <si>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</si>
  <si>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</si>
  <si>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</si>
  <si>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</si>
  <si>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</si>
  <si>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</si>
  <si>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</si>
  <si>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</si>
  <si>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</si>
  <si>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</si>
  <si>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</si>
  <si>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</si>
  <si>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</si>
  <si>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</si>
  <si>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</si>
  <si>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</si>
  <si>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</si>
  <si>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</si>
  <si>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</si>
  <si>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</si>
  <si>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</si>
  <si>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</si>
  <si>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</si>
  <si>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</si>
  <si>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</si>
  <si>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</si>
  <si>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</si>
  <si>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</si>
  <si>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</si>
  <si>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</si>
  <si>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</si>
  <si>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</si>
  <si>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</si>
  <si>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</si>
  <si>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</si>
  <si>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</si>
  <si>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</si>
  <si>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</si>
  <si>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</si>
  <si>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</si>
  <si>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</si>
  <si>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</si>
  <si>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</si>
  <si>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</si>
  <si>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</si>
  <si>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</si>
  <si>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</si>
  <si>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</si>
  <si>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</si>
  <si>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</si>
  <si>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</si>
  <si>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</si>
  <si>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</si>
  <si>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</si>
  <si>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</si>
  <si>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</si>
  <si>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</si>
  <si>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</si>
  <si>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</si>
  <si>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</si>
  <si>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</si>
  <si>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</si>
  <si>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</si>
  <si>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</si>
  <si>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</si>
  <si>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</si>
  <si>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</si>
  <si>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</si>
  <si>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</si>
  <si>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</si>
  <si>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</si>
  <si>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</si>
  <si>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</si>
  <si>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</si>
  <si>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</si>
  <si>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</si>
  <si>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</si>
  <si>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</si>
  <si>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</si>
  <si>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</si>
  <si>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</si>
  <si>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</si>
  <si>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</si>
  <si>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</si>
  <si>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</si>
  <si>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</si>
  <si>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</si>
  <si>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</si>
  <si>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</si>
  <si>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</si>
  <si>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</si>
  <si>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</si>
  <si>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</si>
  <si>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</si>
  <si>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</si>
  <si>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</si>
  <si>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</si>
  <si>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</si>
  <si>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</si>
  <si>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</si>
  <si>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</si>
  <si>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</si>
  <si>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</si>
  <si>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</si>
  <si>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</si>
  <si>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</si>
  <si>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</si>
  <si>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</si>
  <si>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</si>
  <si>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</si>
  <si>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</si>
  <si>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</si>
  <si>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</si>
  <si>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</si>
  <si>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</si>
  <si>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</si>
  <si>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</si>
  <si>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</si>
  <si>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</si>
  <si>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</si>
  <si>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</si>
  <si>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</si>
  <si>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</si>
  <si>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</si>
  <si>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</si>
  <si>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</si>
  <si>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</si>
  <si>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</si>
  <si>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</si>
  <si>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</si>
  <si>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</si>
  <si>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</si>
  <si>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</si>
  <si>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</si>
  <si>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</si>
  <si>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</si>
  <si>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</si>
  <si>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</si>
  <si>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</si>
  <si>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</si>
  <si>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</si>
  <si>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</si>
  <si>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</si>
  <si>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</si>
  <si>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</si>
  <si>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</si>
  <si>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</si>
  <si>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</si>
  <si>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</si>
  <si>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</si>
  <si>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</si>
  <si>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</si>
  <si>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</si>
  <si>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</si>
  <si>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</si>
  <si>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</si>
  <si>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</si>
  <si>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</si>
  <si>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</si>
  <si>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</si>
  <si>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</si>
  <si>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</si>
  <si>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</si>
  <si>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</si>
  <si>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</si>
  <si>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</si>
  <si>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</si>
  <si>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</si>
  <si>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</si>
  <si>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</si>
  <si>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</si>
  <si>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</si>
  <si>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</si>
  <si>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</si>
  <si>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</si>
  <si>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</si>
  <si>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</si>
  <si>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</si>
  <si>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</si>
  <si>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</si>
  <si>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</si>
  <si>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</si>
  <si>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</si>
  <si>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</si>
  <si>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</si>
  <si>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</si>
  <si>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</si>
  <si>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</si>
  <si>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</si>
  <si>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</si>
  <si>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</si>
  <si>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</si>
  <si>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</si>
  <si>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</si>
  <si>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</si>
  <si>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</si>
  <si>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</si>
  <si>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</si>
  <si>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</si>
  <si>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</si>
  <si>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</si>
  <si>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</si>
  <si>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</si>
  <si>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</si>
  <si>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</si>
  <si>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</si>
  <si>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</si>
  <si>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</si>
  <si>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</si>
  <si>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</si>
  <si>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</si>
  <si>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</si>
  <si>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</si>
  <si>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</si>
  <si>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</si>
  <si>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</si>
  <si>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</si>
  <si>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</si>
  <si>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</si>
  <si>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</si>
  <si>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</si>
  <si>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</si>
  <si>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</si>
  <si>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</si>
  <si>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</si>
  <si>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</si>
  <si>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</si>
  <si>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</si>
  <si>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</si>
  <si>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</si>
  <si>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</si>
  <si>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</si>
  <si>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</si>
  <si>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</si>
  <si>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</si>
  <si>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</si>
  <si>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</si>
  <si>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</si>
  <si>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</si>
  <si>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</si>
  <si>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</si>
  <si>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</si>
  <si>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</si>
  <si>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</si>
  <si>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</si>
  <si>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</si>
  <si>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</si>
  <si>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</si>
  <si>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</si>
  <si>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</si>
  <si>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</si>
  <si>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</si>
  <si>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</si>
  <si>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</si>
  <si>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</si>
  <si>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</si>
  <si>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</si>
  <si>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</si>
  <si>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</si>
  <si>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</si>
  <si>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</si>
  <si>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</si>
  <si>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</si>
  <si>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</si>
  <si>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</si>
  <si>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</si>
  <si>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</si>
  <si>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</si>
  <si>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</si>
  <si>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</si>
  <si>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</si>
  <si>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</si>
  <si>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</si>
  <si>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</si>
  <si>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</si>
  <si>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</si>
  <si>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</si>
  <si>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</si>
  <si>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</si>
  <si>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</si>
  <si>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</si>
  <si>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</si>
  <si>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</si>
  <si>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</si>
  <si>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</si>
  <si>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</si>
  <si>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</si>
  <si>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</si>
  <si>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</si>
  <si>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</si>
  <si>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</si>
  <si>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</si>
  <si>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</si>
  <si>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</si>
  <si>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</si>
  <si>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</si>
  <si>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</si>
  <si>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</si>
  <si>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</si>
  <si>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</si>
  <si>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</si>
  <si>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</si>
  <si>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</si>
  <si>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</si>
  <si>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</si>
  <si>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</si>
  <si>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</si>
  <si>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</si>
  <si>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</si>
  <si>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</si>
  <si>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</si>
  <si>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</si>
  <si>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</si>
  <si>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</si>
  <si>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</si>
  <si>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</si>
  <si>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</si>
  <si>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</si>
  <si>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</si>
  <si>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</si>
  <si>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</si>
  <si>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</si>
  <si>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</si>
  <si>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</si>
  <si>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</si>
  <si>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</si>
  <si>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</si>
  <si>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</si>
  <si>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</si>
  <si>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</si>
  <si>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</si>
  <si>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</si>
  <si>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</si>
  <si>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</si>
  <si>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</si>
  <si>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</si>
  <si>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</si>
  <si>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</si>
  <si>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</si>
  <si>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</si>
  <si>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</si>
  <si>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</si>
  <si>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</si>
  <si>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</si>
  <si>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</si>
  <si>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</si>
  <si>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</si>
  <si>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</si>
  <si>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</si>
  <si>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</si>
  <si>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</si>
  <si>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</si>
  <si>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</si>
  <si>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</si>
  <si>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</si>
  <si>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</si>
  <si>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</si>
  <si>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</si>
  <si>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</si>
  <si>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</si>
  <si>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</si>
  <si>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</si>
  <si>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</si>
  <si>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</si>
  <si>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</si>
  <si>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</si>
  <si>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</si>
  <si>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</si>
  <si>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</si>
  <si>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</si>
  <si>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</si>
  <si>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</si>
  <si>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</si>
  <si>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</si>
  <si>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</si>
  <si>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</si>
  <si>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</si>
  <si>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</si>
  <si>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</si>
  <si>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</si>
  <si>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</si>
  <si>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</si>
  <si>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</si>
  <si>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</si>
  <si>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</si>
  <si>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</si>
  <si>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</si>
  <si>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</si>
  <si>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</si>
  <si>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</si>
  <si>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</si>
  <si>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</si>
  <si>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</si>
  <si>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</si>
  <si>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</si>
  <si>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</si>
  <si>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</si>
  <si>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</si>
  <si>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</si>
  <si>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</si>
  <si>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</si>
  <si>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</si>
  <si>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</si>
  <si>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</si>
  <si>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</si>
  <si>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</si>
  <si>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</si>
  <si>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</si>
  <si>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</si>
  <si>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</si>
  <si>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</si>
  <si>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</si>
  <si>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</si>
  <si>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</si>
  <si>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</si>
  <si>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</si>
  <si>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</si>
  <si>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</si>
  <si>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</si>
  <si>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</si>
  <si>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</si>
  <si>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</si>
  <si>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</si>
  <si>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</si>
  <si>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</si>
  <si>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</si>
  <si>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</si>
  <si>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</si>
  <si>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</si>
  <si>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</si>
  <si>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</si>
  <si>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</si>
  <si>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</si>
  <si>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</si>
  <si>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</si>
  <si>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</si>
  <si>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</si>
  <si>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</si>
  <si>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</si>
  <si>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</si>
  <si>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</si>
  <si>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</si>
  <si>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</si>
  <si>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</si>
  <si>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</si>
  <si>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</si>
  <si>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</si>
  <si>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</si>
  <si>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</si>
  <si>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</si>
  <si>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</si>
  <si>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</si>
  <si>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</si>
  <si>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</si>
  <si>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</si>
  <si>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</si>
  <si>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</si>
  <si>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</si>
  <si>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</si>
  <si>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</si>
  <si>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</si>
  <si>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</si>
  <si>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</si>
  <si>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</si>
  <si>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</si>
  <si>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</si>
  <si>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</si>
  <si>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</si>
  <si>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</si>
  <si>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</si>
  <si>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</si>
  <si>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</si>
  <si>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</si>
  <si>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</si>
  <si>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</si>
  <si>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</si>
  <si>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</si>
  <si>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</si>
  <si>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</si>
  <si>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</si>
  <si>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</si>
  <si>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</si>
  <si>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</si>
  <si>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</si>
  <si>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</si>
  <si>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</si>
  <si>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</si>
  <si>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</si>
  <si>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</si>
  <si>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</si>
  <si>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</si>
  <si>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</si>
  <si>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</si>
  <si>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</si>
  <si>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</si>
  <si>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</si>
  <si>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</si>
  <si>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</si>
  <si>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</si>
  <si>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</si>
  <si>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</si>
  <si>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</si>
  <si>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</si>
  <si>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</si>
  <si>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</si>
  <si>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</si>
  <si>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</si>
  <si>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</si>
  <si>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</si>
  <si>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</si>
  <si>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</si>
  <si>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</si>
  <si>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</si>
  <si>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</si>
  <si>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</si>
  <si>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</si>
  <si>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</si>
  <si>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</si>
  <si>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</si>
  <si>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</si>
  <si>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</si>
  <si>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</si>
  <si>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</si>
  <si>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</si>
  <si>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</si>
  <si>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</si>
  <si>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</si>
  <si>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</si>
  <si>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</si>
  <si>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</si>
  <si>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</si>
  <si>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</si>
  <si>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</si>
  <si>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</si>
  <si>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</si>
  <si>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</si>
  <si>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</si>
  <si>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</si>
  <si>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</si>
  <si>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</si>
  <si>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</si>
  <si>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</si>
  <si>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</si>
  <si>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</si>
  <si>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</si>
  <si>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</si>
  <si>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</si>
  <si>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</si>
  <si>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</si>
  <si>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</si>
  <si>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</si>
  <si>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</si>
  <si>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</si>
  <si>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</si>
  <si>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</si>
  <si>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</si>
  <si>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</si>
  <si>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</si>
  <si>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</si>
  <si>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</si>
  <si>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</si>
  <si>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</si>
  <si>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</si>
  <si>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</si>
  <si>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</si>
  <si>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</si>
  <si>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</si>
  <si>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</si>
  <si>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</si>
  <si>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</si>
  <si>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</si>
  <si>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</si>
  <si>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</si>
  <si>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</si>
  <si>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</si>
  <si>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</si>
  <si>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</si>
  <si>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</si>
  <si>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</si>
  <si>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</si>
  <si>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</si>
  <si>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</si>
  <si>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</si>
  <si>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</si>
  <si>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</si>
  <si>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</si>
  <si>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</si>
  <si>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</si>
  <si>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</si>
  <si>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</si>
  <si>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</si>
  <si>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</si>
  <si>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</si>
  <si>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</si>
  <si>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</si>
  <si>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</si>
  <si>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</si>
  <si>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</si>
  <si>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</si>
  <si>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</si>
  <si>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</si>
  <si>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</si>
  <si>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</si>
  <si>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</si>
  <si>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</si>
  <si>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</si>
  <si>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</si>
  <si>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</si>
  <si>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</si>
  <si>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</si>
  <si>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</si>
  <si>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</si>
  <si>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</si>
  <si>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</si>
  <si>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</si>
  <si>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</si>
  <si>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</si>
  <si>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</si>
  <si>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</si>
  <si>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</si>
  <si>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</si>
  <si>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</si>
  <si>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</si>
  <si>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</si>
  <si>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</si>
  <si>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</si>
  <si>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</si>
  <si>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</si>
  <si>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</si>
  <si>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</si>
  <si>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</si>
  <si>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</si>
  <si>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</si>
  <si>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</si>
  <si>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</si>
  <si>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</si>
  <si>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</si>
  <si>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</si>
  <si>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</si>
  <si>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</si>
  <si>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</si>
  <si>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</si>
  <si>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</si>
  <si>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</si>
  <si>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</si>
  <si>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</si>
  <si>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</si>
  <si>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</si>
  <si>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</si>
  <si>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</si>
  <si>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</si>
  <si>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</si>
  <si>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</si>
  <si>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</si>
  <si>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</si>
  <si>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</si>
  <si>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</si>
  <si>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</si>
  <si>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</si>
  <si>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</si>
  <si>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</si>
  <si>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</si>
  <si>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</si>
  <si>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</si>
  <si>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</si>
  <si>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</si>
  <si>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</si>
  <si>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</si>
  <si>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</si>
  <si>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</si>
  <si>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</si>
  <si>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</si>
  <si>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</si>
  <si>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</si>
  <si>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</si>
  <si>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</si>
  <si>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</si>
  <si>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</si>
  <si>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</si>
  <si>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</si>
  <si>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</si>
  <si>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</si>
  <si>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</si>
  <si>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</si>
  <si>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</si>
  <si>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</si>
  <si>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</si>
  <si>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</si>
  <si>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</si>
  <si>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</si>
  <si>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</si>
  <si>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</si>
  <si>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</si>
  <si>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</si>
  <si>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</si>
  <si>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</si>
  <si>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</si>
  <si>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</si>
  <si>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</si>
  <si>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</si>
  <si>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</si>
  <si>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</si>
  <si>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</si>
  <si>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</si>
  <si>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</si>
  <si>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</si>
  <si>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</si>
  <si>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</si>
  <si>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</si>
  <si>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</si>
  <si>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</si>
  <si>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</si>
  <si>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</si>
  <si>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</si>
  <si>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</si>
  <si>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</si>
  <si>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</si>
  <si>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</si>
  <si>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</si>
  <si>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</si>
  <si>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</si>
  <si>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</si>
  <si>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</si>
  <si>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</si>
  <si>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</si>
  <si>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</si>
  <si>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</si>
  <si>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</si>
  <si>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</si>
  <si>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</si>
  <si>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</si>
  <si>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</si>
  <si>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</si>
  <si>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</si>
  <si>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</si>
  <si>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</si>
  <si>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</si>
  <si>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</si>
  <si>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</si>
  <si>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</si>
  <si>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</si>
  <si>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</si>
  <si>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</si>
  <si>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</si>
  <si>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</si>
  <si>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</si>
  <si>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</si>
  <si>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</si>
  <si>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</si>
  <si>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</si>
  <si>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</si>
  <si>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</si>
  <si>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</si>
  <si>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</si>
  <si>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</si>
  <si>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</si>
  <si>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</si>
  <si>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</si>
  <si>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</si>
  <si>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</si>
  <si>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</si>
  <si>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</si>
  <si>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</si>
  <si>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</si>
  <si>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</si>
  <si>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</si>
  <si>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</si>
  <si>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</si>
  <si>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</si>
  <si>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</si>
  <si>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</si>
  <si>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</si>
  <si>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</si>
  <si>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</si>
  <si>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</si>
  <si>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</si>
  <si>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</si>
  <si>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</si>
  <si>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</si>
  <si>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</si>
  <si>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</si>
  <si>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</si>
  <si>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</si>
  <si>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</si>
  <si>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</si>
  <si>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</si>
  <si>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</si>
  <si>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</si>
  <si>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</si>
  <si>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</si>
  <si>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</si>
  <si>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</si>
  <si>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</si>
  <si>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</si>
  <si>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</si>
  <si>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</si>
  <si>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</si>
  <si>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</si>
  <si>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</si>
  <si>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</si>
  <si>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</si>
  <si>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</si>
  <si>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</si>
  <si>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</si>
  <si>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</si>
  <si>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</si>
  <si>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</si>
  <si>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</si>
  <si>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</si>
  <si>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</si>
  <si>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</si>
  <si>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</si>
  <si>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</si>
  <si>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</si>
  <si>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</si>
  <si>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</si>
  <si>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</si>
  <si>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</si>
  <si>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</si>
  <si>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</si>
  <si>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</si>
  <si>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</si>
  <si>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</si>
  <si>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</si>
  <si>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</si>
  <si>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</si>
  <si>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</si>
  <si>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</si>
  <si>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</si>
  <si>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</si>
  <si>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</si>
  <si>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</si>
  <si>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</si>
  <si>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</si>
  <si>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</si>
  <si>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</si>
  <si>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</si>
  <si>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</si>
  <si>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</si>
  <si>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</si>
  <si>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</si>
  <si>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</si>
  <si>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</si>
  <si>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</si>
  <si>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</si>
  <si>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</si>
  <si>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</si>
  <si>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</si>
  <si>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</si>
  <si>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</si>
  <si>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</si>
  <si>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</si>
  <si>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</si>
  <si>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</si>
  <si>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</si>
  <si>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</si>
  <si>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</si>
  <si>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</si>
  <si>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</si>
  <si>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</si>
  <si>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</si>
  <si>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</si>
  <si>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</si>
  <si>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</si>
  <si>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</si>
  <si>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</si>
  <si>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</si>
  <si>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</si>
  <si>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</si>
  <si>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</si>
  <si>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</si>
  <si>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</si>
  <si>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</si>
  <si>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</si>
  <si>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</si>
  <si>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</si>
  <si>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</si>
  <si>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</si>
  <si>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</si>
  <si>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</si>
  <si>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</si>
  <si>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</si>
  <si>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</si>
  <si>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</si>
  <si>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</si>
  <si>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</si>
  <si>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</si>
  <si>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</si>
  <si>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</si>
  <si>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</si>
  <si>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</si>
  <si>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</si>
  <si>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</si>
  <si>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</si>
  <si>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</si>
  <si>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</si>
  <si>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</si>
  <si>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</si>
  <si>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</si>
  <si>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</si>
  <si>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</si>
  <si>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</si>
  <si>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</si>
  <si>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</si>
  <si>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</si>
  <si>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</si>
  <si>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</si>
  <si>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</si>
  <si>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</si>
  <si>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</si>
  <si>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</si>
  <si>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</si>
  <si>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</si>
  <si>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</si>
  <si>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</si>
  <si>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</si>
  <si>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</si>
  <si>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</si>
  <si>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</si>
  <si>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</si>
  <si>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</si>
  <si>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</si>
  <si>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</si>
  <si>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</si>
  <si>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</si>
  <si>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</si>
  <si>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</si>
  <si>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</si>
  <si>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</si>
  <si>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</si>
  <si>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</si>
  <si>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</si>
  <si>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</si>
  <si>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</si>
  <si>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</si>
  <si>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</si>
  <si>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</si>
  <si>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</si>
  <si>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</si>
  <si>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</si>
  <si>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</si>
  <si>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</si>
  <si>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</si>
  <si>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</si>
  <si>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</si>
  <si>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</si>
  <si>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</si>
  <si>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</si>
  <si>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</si>
  <si>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</si>
  <si>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</si>
  <si>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</si>
  <si>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</si>
  <si>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</si>
  <si>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</si>
  <si>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</si>
  <si>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</si>
  <si>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</si>
  <si>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</si>
  <si>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</si>
  <si>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</si>
  <si>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</si>
  <si>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</si>
  <si>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</si>
  <si>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</si>
  <si>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</si>
  <si>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</si>
  <si>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</si>
  <si>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</si>
  <si>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</si>
  <si>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</si>
  <si>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</si>
  <si>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</si>
  <si>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</si>
  <si>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</si>
  <si>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</si>
  <si>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</si>
  <si>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</si>
  <si>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</si>
  <si>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</si>
  <si>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</si>
  <si>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</si>
  <si>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</si>
  <si>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</si>
  <si>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</si>
  <si>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</si>
  <si>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</si>
  <si>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</si>
  <si>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</si>
  <si>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</si>
  <si>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</si>
  <si>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</si>
  <si>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</si>
  <si>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</si>
  <si>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</si>
  <si>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</si>
  <si>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</si>
  <si>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</si>
  <si>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</si>
  <si>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</si>
  <si>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</si>
  <si>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</si>
  <si>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</si>
  <si>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</si>
  <si>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</si>
  <si>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</si>
  <si>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</si>
  <si>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</si>
  <si>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</si>
  <si>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</si>
  <si>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</si>
  <si>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</si>
  <si>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</si>
  <si>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</si>
  <si>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</si>
  <si>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</si>
  <si>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</si>
  <si>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</si>
  <si>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</si>
  <si>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</si>
  <si>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</si>
  <si>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</si>
  <si>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</si>
  <si>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</si>
  <si>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</si>
  <si>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</si>
  <si>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</si>
  <si>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</si>
  <si>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</si>
  <si>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</si>
  <si>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</si>
  <si>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</si>
  <si>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</si>
  <si>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</si>
  <si>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</si>
  <si>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</si>
  <si>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</si>
  <si>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</si>
  <si>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</si>
  <si>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</si>
  <si>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</si>
  <si>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</si>
  <si>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</si>
  <si>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</si>
  <si>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</si>
  <si>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</si>
  <si>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</si>
  <si>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</si>
  <si>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</si>
  <si>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</si>
  <si>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</si>
  <si>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</si>
  <si>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</si>
  <si>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</si>
  <si>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</si>
  <si>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</si>
  <si>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</si>
  <si>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</si>
  <si>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</si>
  <si>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</si>
  <si>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</si>
  <si>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</si>
  <si>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</si>
  <si>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</si>
  <si>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</si>
  <si>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</si>
  <si>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</si>
  <si>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</si>
  <si>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</si>
  <si>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</si>
  <si>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</si>
  <si>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</si>
  <si>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</si>
  <si>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</si>
  <si>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</si>
  <si>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</si>
  <si>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</si>
  <si>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</si>
  <si>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</si>
  <si>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</si>
  <si>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</si>
  <si>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</si>
  <si>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</si>
  <si>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</si>
  <si>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</si>
  <si>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</si>
  <si>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</si>
  <si>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</si>
  <si>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</si>
  <si>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</si>
  <si>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</si>
  <si>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</si>
  <si>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</si>
  <si>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</si>
  <si>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</si>
  <si>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</si>
  <si>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</si>
  <si>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</si>
  <si>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</si>
  <si>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</si>
  <si>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</si>
  <si>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</si>
  <si>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</si>
  <si>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</si>
  <si>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</si>
  <si>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</si>
  <si>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</si>
  <si>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</si>
  <si>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</si>
  <si>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</si>
  <si>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</si>
  <si>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</si>
  <si>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</si>
  <si>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</si>
  <si>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</si>
  <si>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</si>
  <si>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</si>
  <si>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</si>
  <si>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</si>
  <si>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</si>
  <si>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</si>
  <si>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</si>
  <si>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</si>
  <si>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</si>
  <si>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</si>
  <si>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</si>
  <si>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</si>
  <si>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</si>
  <si>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</si>
  <si>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</si>
  <si>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</si>
  <si>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</si>
  <si>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</si>
  <si>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</si>
  <si>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</si>
  <si>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</si>
  <si>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</si>
  <si>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</si>
  <si>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</si>
  <si>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</si>
  <si>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</si>
  <si>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</si>
  <si>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</si>
  <si>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</si>
  <si>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</si>
  <si>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</si>
  <si>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</si>
  <si>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</si>
  <si>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</si>
  <si>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</si>
  <si>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</si>
  <si>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</si>
  <si>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</si>
  <si>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</si>
  <si>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</si>
  <si>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</si>
  <si>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</si>
  <si>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</si>
  <si>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</si>
  <si>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</si>
  <si>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</si>
  <si>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</si>
  <si>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</si>
  <si>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</si>
  <si>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</si>
  <si>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</si>
  <si>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</si>
  <si>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</si>
  <si>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</si>
  <si>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</si>
  <si>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</si>
  <si>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</si>
  <si>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</si>
  <si>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</si>
  <si>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</si>
  <si>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</si>
  <si>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</si>
  <si>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</si>
  <si>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</si>
  <si>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</si>
  <si>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</si>
  <si>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</si>
  <si>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</si>
  <si>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</si>
  <si>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</si>
  <si>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</si>
  <si>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</si>
  <si>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</si>
  <si>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</si>
  <si>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</si>
  <si>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</si>
  <si>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</si>
  <si>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</si>
  <si>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</si>
  <si>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</si>
  <si>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</si>
  <si>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</si>
  <si>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</si>
  <si>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</si>
  <si>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</si>
  <si>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</si>
  <si>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</si>
  <si>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</si>
  <si>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</si>
  <si>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</si>
  <si>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</si>
  <si>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</si>
  <si>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</si>
  <si>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</si>
  <si>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</si>
  <si>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</si>
  <si>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</si>
  <si>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</si>
  <si>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</si>
  <si>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</si>
  <si>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</si>
  <si>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</si>
  <si>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</si>
  <si>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</si>
  <si>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</si>
  <si>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</si>
  <si>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</si>
  <si>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</si>
  <si>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</si>
  <si>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</si>
  <si>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</si>
  <si>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</si>
  <si>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</si>
  <si>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</si>
  <si>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</si>
  <si>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</si>
  <si>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</si>
  <si>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</si>
  <si>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</si>
  <si>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</si>
  <si>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</si>
  <si>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</si>
  <si>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</si>
  <si>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</si>
  <si>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</si>
  <si>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</si>
  <si>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</si>
  <si>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</si>
  <si>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</si>
  <si>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</si>
  <si>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</si>
  <si>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</si>
  <si>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</si>
  <si>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</si>
  <si>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</si>
  <si>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</si>
  <si>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</si>
  <si>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</si>
  <si>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</si>
  <si>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</si>
  <si>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</si>
  <si>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</si>
  <si>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</si>
  <si>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</si>
  <si>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</si>
  <si>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</si>
  <si>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</si>
  <si>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</si>
  <si>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</si>
  <si>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</si>
  <si>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</si>
  <si>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</si>
  <si>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</si>
  <si>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</si>
  <si>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</si>
  <si>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</si>
  <si>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</si>
  <si>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</si>
  <si>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</si>
  <si>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</si>
  <si>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</si>
  <si>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</si>
  <si>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</si>
  <si>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</si>
  <si>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</si>
  <si>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</si>
  <si>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</si>
  <si>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</si>
  <si>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</si>
  <si>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</si>
  <si>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</si>
  <si>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</si>
  <si>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</si>
  <si>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</si>
  <si>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</si>
  <si>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</si>
  <si>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</si>
  <si>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</si>
  <si>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</si>
  <si>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</si>
  <si>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</si>
  <si>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</si>
  <si>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</si>
  <si>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</si>
  <si>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</si>
  <si>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</si>
  <si>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</si>
  <si>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</si>
  <si>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</si>
  <si>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</si>
  <si>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</si>
  <si>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</si>
  <si>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</si>
  <si>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</si>
  <si>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</si>
  <si>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</si>
  <si>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</si>
  <si>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</si>
  <si>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</si>
  <si>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</si>
  <si>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</si>
  <si>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</si>
  <si>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</si>
  <si>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</si>
  <si>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</si>
  <si>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</si>
  <si>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</si>
  <si>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</si>
  <si>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</si>
  <si>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</si>
  <si>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</si>
  <si>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</si>
  <si>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</si>
  <si>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</si>
  <si>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</si>
  <si>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</si>
  <si>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</si>
  <si>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</si>
  <si>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</si>
  <si>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</si>
  <si>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</si>
  <si>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</si>
  <si>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</si>
  <si>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</si>
  <si>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</si>
  <si>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</si>
  <si>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</si>
  <si>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</si>
  <si>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</si>
  <si>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</si>
  <si>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</si>
  <si>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</si>
  <si>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</si>
  <si>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</si>
  <si>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</si>
  <si>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</si>
  <si>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</si>
  <si>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</si>
  <si>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</si>
  <si>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</si>
  <si>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</si>
  <si>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</si>
  <si>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</si>
  <si>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</si>
  <si>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</si>
  <si>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</si>
  <si>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</si>
  <si>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</si>
  <si>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</si>
  <si>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</si>
  <si>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</si>
  <si>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</si>
  <si>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</si>
  <si>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</si>
  <si>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</si>
  <si>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</si>
  <si>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</si>
  <si>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</si>
  <si>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</si>
  <si>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</si>
  <si>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</si>
  <si>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</si>
  <si>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</si>
  <si>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</si>
  <si>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</si>
  <si>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</si>
  <si>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</si>
  <si>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</si>
  <si>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</si>
  <si>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</si>
  <si>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</si>
  <si>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</si>
  <si>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</si>
  <si>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</si>
  <si>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</si>
  <si>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</si>
  <si>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</si>
  <si>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</si>
  <si>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</si>
  <si>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</si>
  <si>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</si>
  <si>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</si>
  <si>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</si>
  <si>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</si>
  <si>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</si>
  <si>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</si>
  <si>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</si>
  <si>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</si>
  <si>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</si>
  <si>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</si>
  <si>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</si>
  <si>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</si>
  <si>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</si>
  <si>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</si>
  <si>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</si>
  <si>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</si>
  <si>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</si>
  <si>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</si>
  <si>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</si>
  <si>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</si>
  <si>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</si>
  <si>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</si>
  <si>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</si>
  <si>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</si>
  <si>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</si>
  <si>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</si>
  <si>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</si>
  <si>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</si>
  <si>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</si>
  <si>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</si>
  <si>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</si>
  <si>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</si>
  <si>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</si>
  <si>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</si>
  <si>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</si>
  <si>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</si>
  <si>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</si>
  <si>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</si>
  <si>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</si>
  <si>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</si>
  <si>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</si>
  <si>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</si>
  <si>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</si>
  <si>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</si>
  <si>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</si>
  <si>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</si>
  <si>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</si>
  <si>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</si>
  <si>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</si>
  <si>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</si>
  <si>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</si>
  <si>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</si>
  <si>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</si>
  <si>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</si>
  <si>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</si>
  <si>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</si>
  <si>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</si>
  <si>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</si>
  <si>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</si>
  <si>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</si>
  <si>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</si>
  <si>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</si>
  <si>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</si>
  <si>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</si>
  <si>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</si>
  <si>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</si>
  <si>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</si>
  <si>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</si>
  <si>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</si>
  <si>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</si>
  <si>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</si>
  <si>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</si>
  <si>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</si>
  <si>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</si>
  <si>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</si>
  <si>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</si>
  <si>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</si>
  <si>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</si>
  <si>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</si>
  <si>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</si>
  <si>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</si>
  <si>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</si>
  <si>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</si>
  <si>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</si>
  <si>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</si>
  <si>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</si>
  <si>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</si>
  <si>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</si>
  <si>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</si>
  <si>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</si>
  <si>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</si>
  <si>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</si>
  <si>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</si>
  <si>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</si>
  <si>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</si>
  <si>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</si>
  <si>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</si>
  <si>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</si>
  <si>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</si>
  <si>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</si>
  <si>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</si>
  <si>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</si>
  <si>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</si>
  <si>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</si>
  <si>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</si>
  <si>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</si>
  <si>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</si>
  <si>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</si>
  <si>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</si>
  <si>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</si>
  <si>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</si>
  <si>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</si>
  <si>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</si>
  <si>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</si>
  <si>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</si>
  <si>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</si>
  <si>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</si>
  <si>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</si>
  <si>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</si>
  <si>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</si>
  <si>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</si>
  <si>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</si>
  <si>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</si>
  <si>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</si>
  <si>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</si>
  <si>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</si>
  <si>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</si>
  <si>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</si>
  <si>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</si>
  <si>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</si>
  <si>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</si>
  <si>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</si>
  <si>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</si>
  <si>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</si>
  <si>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</si>
  <si>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</si>
  <si>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</si>
  <si>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</si>
  <si>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</si>
  <si>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</si>
  <si>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</si>
  <si>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</si>
  <si>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</si>
  <si>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</si>
  <si>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</si>
  <si>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</si>
  <si>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</si>
  <si>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</si>
  <si>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</si>
  <si>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</si>
  <si>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</si>
  <si>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</si>
  <si>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</si>
  <si>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</si>
  <si>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</si>
  <si>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</si>
  <si>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</si>
  <si>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</si>
  <si>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</si>
  <si>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</si>
  <si>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</si>
  <si>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</si>
  <si>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</si>
  <si>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</si>
  <si>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</si>
  <si>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</si>
  <si>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</si>
  <si>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</si>
  <si>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</si>
  <si>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</si>
  <si>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</si>
  <si>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</si>
  <si>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</si>
  <si>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</si>
  <si>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</si>
  <si>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</si>
  <si>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</si>
  <si>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</si>
  <si>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</si>
  <si>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</si>
  <si>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</si>
  <si>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</si>
  <si>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</si>
  <si>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</si>
  <si>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</si>
  <si>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</si>
  <si>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</si>
  <si>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</si>
  <si>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</si>
  <si>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</si>
  <si>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</si>
  <si>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</si>
  <si>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</si>
  <si>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</si>
  <si>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</si>
  <si>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</si>
  <si>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</si>
  <si>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</si>
  <si>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</si>
  <si>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</si>
  <si>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</si>
  <si>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</si>
  <si>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</si>
  <si>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</si>
  <si>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</si>
  <si>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</si>
  <si>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</si>
  <si>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</si>
  <si>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</si>
  <si>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</si>
  <si>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</si>
  <si>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</si>
  <si>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</si>
  <si>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</si>
  <si>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</si>
  <si>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</si>
  <si>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</si>
  <si>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</si>
  <si>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</si>
  <si>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</si>
  <si>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</si>
  <si>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</si>
  <si>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</si>
  <si>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</si>
  <si>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</si>
  <si>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</si>
  <si>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</si>
  <si>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</si>
  <si>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</si>
  <si>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</si>
  <si>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</si>
  <si>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</si>
  <si>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</si>
  <si>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</si>
  <si>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</si>
  <si>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</si>
  <si>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</si>
  <si>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</si>
  <si>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</si>
  <si>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</si>
  <si>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</si>
  <si>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</si>
  <si>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</si>
  <si>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</si>
  <si>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</si>
  <si>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</si>
  <si>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</si>
  <si>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</si>
  <si>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</si>
  <si>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</si>
  <si>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</si>
  <si>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</si>
  <si>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</si>
  <si>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</si>
  <si>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</si>
  <si>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</si>
  <si>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</si>
  <si>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</si>
  <si>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</si>
  <si>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</si>
  <si>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</si>
  <si>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</si>
  <si>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</si>
  <si>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</si>
  <si>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</si>
  <si>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</si>
  <si>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</si>
  <si>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</si>
  <si>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</si>
  <si>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</si>
  <si>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</si>
  <si>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</si>
  <si>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</si>
  <si>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</si>
  <si>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</si>
  <si>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</si>
  <si>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</si>
  <si>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</si>
  <si>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</si>
  <si>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</si>
  <si>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</si>
  <si>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</si>
  <si>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</si>
  <si>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</si>
  <si>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</si>
  <si>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</si>
  <si>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</si>
  <si>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</si>
  <si>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</si>
  <si>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</si>
  <si>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</si>
  <si>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</si>
  <si>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</si>
  <si>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</si>
  <si>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</si>
  <si>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</si>
  <si>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</si>
  <si>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</si>
  <si>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</si>
  <si>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</si>
  <si>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</si>
  <si>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</si>
  <si>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</si>
  <si>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</si>
  <si>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</si>
  <si>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</si>
  <si>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</si>
  <si>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</si>
  <si>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</si>
  <si>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</si>
  <si>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</si>
  <si>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</si>
  <si>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</si>
  <si>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</si>
  <si>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</si>
  <si>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</si>
  <si>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</si>
  <si>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</si>
  <si>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</si>
  <si>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</si>
  <si>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</si>
  <si>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</si>
  <si>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</si>
  <si>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</si>
  <si>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</si>
  <si>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</si>
  <si>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</si>
  <si>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</si>
  <si>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</si>
  <si>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</si>
  <si>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</si>
  <si>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</si>
  <si>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</si>
  <si>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</si>
  <si>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</si>
  <si>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</si>
  <si>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</si>
  <si>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</si>
  <si>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</si>
  <si>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</si>
  <si>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</si>
  <si>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</si>
  <si>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</si>
  <si>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</si>
  <si>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</si>
  <si>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</si>
  <si>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</si>
  <si>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</si>
  <si>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</si>
  <si>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</si>
  <si>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</si>
  <si>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</si>
  <si>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</si>
  <si>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</si>
  <si>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</si>
  <si>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</si>
  <si>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</si>
  <si>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</si>
  <si>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</si>
  <si>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</si>
  <si>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</si>
  <si>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</si>
  <si>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</si>
  <si>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</si>
  <si>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</si>
  <si>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</si>
  <si>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</si>
  <si>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</si>
  <si>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</si>
  <si>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</si>
  <si>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</si>
  <si>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</si>
  <si>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</si>
  <si>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</si>
  <si>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</si>
  <si>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</si>
  <si>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</si>
  <si>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</si>
  <si>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</si>
  <si>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</si>
  <si>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</si>
  <si>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</si>
  <si>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</si>
  <si>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</si>
  <si>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</si>
  <si>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</si>
  <si>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</si>
  <si>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</si>
  <si>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</si>
  <si>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</si>
  <si>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</si>
  <si>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</si>
  <si>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</si>
  <si>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</si>
  <si>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</si>
  <si>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</si>
  <si>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</si>
  <si>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</si>
  <si>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</si>
  <si>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</si>
  <si>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</si>
  <si>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</si>
  <si>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</si>
  <si>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</si>
  <si>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</si>
  <si>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</si>
  <si>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</si>
  <si>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</si>
  <si>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</si>
  <si>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</si>
  <si>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</si>
  <si>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</si>
  <si>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</si>
  <si>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</si>
  <si>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</si>
  <si>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</si>
  <si>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</si>
  <si>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</si>
  <si>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</si>
  <si>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</si>
  <si>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</si>
  <si>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</si>
  <si>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</si>
  <si>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</si>
  <si>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</si>
  <si>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</si>
  <si>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</si>
  <si>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</si>
  <si>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</si>
  <si>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</si>
  <si>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</si>
  <si>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</si>
  <si>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</si>
  <si>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</si>
  <si>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</si>
  <si>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</si>
  <si>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</si>
  <si>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</si>
  <si>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</si>
  <si>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</si>
  <si>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</si>
  <si>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</si>
  <si>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</si>
  <si>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</si>
  <si>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</si>
  <si>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</si>
  <si>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</si>
  <si>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</si>
  <si>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</si>
  <si>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</si>
  <si>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</si>
  <si>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</si>
  <si>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</si>
  <si>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</si>
  <si>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</si>
  <si>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</si>
  <si>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</si>
  <si>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</si>
  <si>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</si>
  <si>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</si>
  <si>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</si>
  <si>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</si>
  <si>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</si>
  <si>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</si>
  <si>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</si>
  <si>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</si>
  <si>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</si>
  <si>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</si>
  <si>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</si>
  <si>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</si>
  <si>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</si>
  <si>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</si>
  <si>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</si>
  <si>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</si>
  <si>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</si>
  <si>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</si>
  <si>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</si>
  <si>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</si>
  <si>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</si>
  <si>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</si>
  <si>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</si>
  <si>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</si>
  <si>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</si>
  <si>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</si>
  <si>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</si>
  <si>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</si>
  <si>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</si>
  <si>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</si>
  <si>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</si>
  <si>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</si>
  <si>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</si>
  <si>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</si>
  <si>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</si>
  <si>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</si>
  <si>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</si>
  <si>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</si>
  <si>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</si>
  <si>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</si>
  <si>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</si>
  <si>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</si>
  <si>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</si>
  <si>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</si>
  <si>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</si>
  <si>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</si>
  <si>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</si>
  <si>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</si>
  <si>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</si>
  <si>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</si>
  <si>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</si>
  <si>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</si>
  <si>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</si>
  <si>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</si>
  <si>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</si>
  <si>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</si>
  <si>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</si>
  <si>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</si>
  <si>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</si>
  <si>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</si>
  <si>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</si>
  <si>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</si>
  <si>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</si>
  <si>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</si>
  <si>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</si>
  <si>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</si>
  <si>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</si>
  <si>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</si>
  <si>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</si>
  <si>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</si>
  <si>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</si>
  <si>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</si>
  <si>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</si>
  <si>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</si>
  <si>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</si>
  <si>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</si>
  <si>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</si>
  <si>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</si>
  <si>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</si>
  <si>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</si>
  <si>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</si>
  <si>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</si>
  <si>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</si>
  <si>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</si>
  <si>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</si>
  <si>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</si>
  <si>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</si>
  <si>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</si>
  <si>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</si>
  <si>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</si>
  <si>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</si>
  <si>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</si>
  <si>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</si>
  <si>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</si>
  <si>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</si>
  <si>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</si>
  <si>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</si>
  <si>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</si>
  <si>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</si>
  <si>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</si>
  <si>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</si>
  <si>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</si>
  <si>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</si>
  <si>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</si>
  <si>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</si>
  <si>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</si>
  <si>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</si>
  <si>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</si>
  <si>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</si>
  <si>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</si>
  <si>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</si>
  <si>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</si>
  <si>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</si>
  <si>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</si>
  <si>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</si>
  <si>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</si>
  <si>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</si>
  <si>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</si>
  <si>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</si>
  <si>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</si>
  <si>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</si>
  <si>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</si>
  <si>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</si>
  <si>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</si>
  <si>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</si>
  <si>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</si>
  <si>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</si>
  <si>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</si>
  <si>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</si>
  <si>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</si>
  <si>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</si>
  <si>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</si>
  <si>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</si>
  <si>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</si>
  <si>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</si>
  <si>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</si>
  <si>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</si>
  <si>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</si>
  <si>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</si>
  <si>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</si>
  <si>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</si>
  <si>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</si>
  <si>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</si>
  <si>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</si>
  <si>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</si>
  <si>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</si>
  <si>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</si>
  <si>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</si>
  <si>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</si>
  <si>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</si>
  <si>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</si>
  <si>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</si>
  <si>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</si>
  <si>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</si>
  <si>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</si>
  <si>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</si>
  <si>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</si>
  <si>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</si>
  <si>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</si>
  <si>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</si>
  <si>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</si>
  <si>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</si>
  <si>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</si>
  <si>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</si>
  <si>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</si>
  <si>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</si>
  <si>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</si>
  <si>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</si>
  <si>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</si>
  <si>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</si>
  <si>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</si>
  <si>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</si>
  <si>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</si>
  <si>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</si>
  <si>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</si>
  <si>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</si>
  <si>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</si>
  <si>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</si>
  <si>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</si>
  <si>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</si>
  <si>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</si>
  <si>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</si>
  <si>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</si>
  <si>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</si>
  <si>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</si>
  <si>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</si>
  <si>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</si>
  <si>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</si>
  <si>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</si>
  <si>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</si>
  <si>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</si>
  <si>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</si>
  <si>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</si>
  <si>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</si>
  <si>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</si>
  <si>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</si>
  <si>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</si>
  <si>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</si>
  <si>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</si>
  <si>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</si>
  <si>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</si>
  <si>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</si>
  <si>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</si>
  <si>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</si>
  <si>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</si>
  <si>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</si>
  <si>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</si>
  <si>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</si>
  <si>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</si>
  <si>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</si>
  <si>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</si>
  <si>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</si>
  <si>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</si>
  <si>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</si>
  <si>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</si>
  <si>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</si>
  <si>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</si>
  <si>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</si>
  <si>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</si>
  <si>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</si>
  <si>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</si>
  <si>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</si>
  <si>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</si>
  <si>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</si>
  <si>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</si>
  <si>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</si>
  <si>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</si>
  <si>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</si>
  <si>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</si>
  <si>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</si>
  <si>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</si>
  <si>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</si>
  <si>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</si>
  <si>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</si>
  <si>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</si>
  <si>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</si>
  <si>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</si>
  <si>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</si>
  <si>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</si>
  <si>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</si>
  <si>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</si>
  <si>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</si>
  <si>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</si>
  <si>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</si>
  <si>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</si>
  <si>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</si>
  <si>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</si>
  <si>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</si>
  <si>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</si>
  <si>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</si>
  <si>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</si>
  <si>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</si>
  <si>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</si>
  <si>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</si>
  <si>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</si>
  <si>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</si>
  <si>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</si>
  <si>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</si>
  <si>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</si>
  <si>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</si>
  <si>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</si>
  <si>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</si>
  <si>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</si>
  <si>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</si>
  <si>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</si>
  <si>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</si>
  <si>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</si>
  <si>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</si>
  <si>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</si>
  <si>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</si>
  <si>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</si>
  <si>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</si>
  <si>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</si>
  <si>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</si>
  <si>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</si>
  <si>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</si>
  <si>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</si>
  <si>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</si>
  <si>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</si>
  <si>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</si>
  <si>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</si>
  <si>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</si>
  <si>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</si>
  <si>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</si>
  <si>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</si>
  <si>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</si>
  <si>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</si>
  <si>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</si>
  <si>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</si>
  <si>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</si>
  <si>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</si>
  <si>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</si>
  <si>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</si>
  <si>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</si>
  <si>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</si>
  <si>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</si>
  <si>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</si>
  <si>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</si>
  <si>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</si>
  <si>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</si>
  <si>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</si>
  <si>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</si>
  <si>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</si>
  <si>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</si>
  <si>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</si>
  <si>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</si>
  <si>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</si>
  <si>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</si>
  <si>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</si>
  <si>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</si>
  <si>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</si>
  <si>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</si>
  <si>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</si>
  <si>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</si>
  <si>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</si>
  <si>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</si>
  <si>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</si>
  <si>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</si>
  <si>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</si>
  <si>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</si>
  <si>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</si>
  <si>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</si>
  <si>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</si>
  <si>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</si>
  <si>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</si>
  <si>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</si>
  <si>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</si>
  <si>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</si>
  <si>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</si>
  <si>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</si>
  <si>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</si>
  <si>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</si>
  <si>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</si>
  <si>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</si>
  <si>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</si>
  <si>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</si>
  <si>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</si>
  <si>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</si>
  <si>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</si>
  <si>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</si>
  <si>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</si>
  <si>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</si>
  <si>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</si>
  <si>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</si>
  <si>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</si>
  <si>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</si>
  <si>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</si>
  <si>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</si>
  <si>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</si>
  <si>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</si>
  <si>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</si>
  <si>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</si>
  <si>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</si>
  <si>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</si>
  <si>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</si>
  <si>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</si>
  <si>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</si>
  <si>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</si>
  <si>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</si>
  <si>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</si>
  <si>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</si>
  <si>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</si>
  <si>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</si>
  <si>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</si>
  <si>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</si>
  <si>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</si>
  <si>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</si>
  <si>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</si>
  <si>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</si>
  <si>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</si>
  <si>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</si>
  <si>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</si>
  <si>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</si>
  <si>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</si>
  <si>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</si>
  <si>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</si>
  <si>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</si>
  <si>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</si>
  <si>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</si>
  <si>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</si>
  <si>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</si>
  <si>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</si>
  <si>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</si>
  <si>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</si>
  <si>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</si>
  <si>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</si>
  <si>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</si>
  <si>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</si>
  <si>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</si>
  <si>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</si>
  <si>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</si>
  <si>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</si>
  <si>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</si>
  <si>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</si>
  <si>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</si>
  <si>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</si>
  <si>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</si>
  <si>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</si>
  <si>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</si>
  <si>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</si>
  <si>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</si>
  <si>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</si>
  <si>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</si>
  <si>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</si>
  <si>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</si>
  <si>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</si>
  <si>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</si>
  <si>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</si>
  <si>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</si>
  <si>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</si>
  <si>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</si>
  <si>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</si>
  <si>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</si>
  <si>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</si>
  <si>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</si>
  <si>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</si>
  <si>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</si>
  <si>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</si>
  <si>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</si>
  <si>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</si>
  <si>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</si>
  <si>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</si>
  <si>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</si>
  <si>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</si>
  <si>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</si>
  <si>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</si>
  <si>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</si>
  <si>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</si>
  <si>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</si>
  <si>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</si>
  <si>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</si>
  <si>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</si>
  <si>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</si>
  <si>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</si>
  <si>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</si>
  <si>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</si>
  <si>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</si>
  <si>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</si>
  <si>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</si>
  <si>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</si>
  <si>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</si>
  <si>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</si>
  <si>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</si>
  <si>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</si>
  <si>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</si>
  <si>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</si>
  <si>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</si>
  <si>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</si>
  <si>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</si>
  <si>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</si>
  <si>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</si>
  <si>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</si>
  <si>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</si>
  <si>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</si>
  <si>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</si>
  <si>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</si>
  <si>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</si>
  <si>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</si>
  <si>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</si>
  <si>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</si>
  <si>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</si>
  <si>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</si>
  <si>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</si>
  <si>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</si>
  <si>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</si>
  <si>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</si>
  <si>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</si>
  <si>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</si>
  <si>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</si>
  <si>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</si>
  <si>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</si>
  <si>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</si>
  <si>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</si>
  <si>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</si>
  <si>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</si>
  <si>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</si>
  <si>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</si>
  <si>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</si>
  <si>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</si>
  <si>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</si>
  <si>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</si>
  <si>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</si>
  <si>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</si>
  <si>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</si>
  <si>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</si>
  <si>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</si>
  <si>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</si>
  <si>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</si>
  <si>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</si>
  <si>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</si>
  <si>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</si>
  <si>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</si>
  <si>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</si>
  <si>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</si>
  <si>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</si>
  <si>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</si>
  <si>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</si>
  <si>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</si>
  <si>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</si>
  <si>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</si>
  <si>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</si>
  <si>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</si>
  <si>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</si>
  <si>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</si>
  <si>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</si>
  <si>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</si>
  <si>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</si>
  <si>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</si>
  <si>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</si>
  <si>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</si>
  <si>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</si>
  <si>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</si>
  <si>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</si>
  <si>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</si>
  <si>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</si>
  <si>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</si>
  <si>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</si>
  <si>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</si>
  <si>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</si>
  <si>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</si>
  <si>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</si>
  <si>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</si>
  <si>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</si>
  <si>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</si>
  <si>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</si>
  <si>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</si>
  <si>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</si>
  <si>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</si>
  <si>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</si>
  <si>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</si>
  <si>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</si>
  <si>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</si>
  <si>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</si>
  <si>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</si>
  <si>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</si>
  <si>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</si>
  <si>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</si>
  <si>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</si>
  <si>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</si>
  <si>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</si>
  <si>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</si>
  <si>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</si>
  <si>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</si>
  <si>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</si>
  <si>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</si>
  <si>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</si>
  <si>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</si>
  <si>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</si>
  <si>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</si>
  <si>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</si>
  <si>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</si>
  <si>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</si>
  <si>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</si>
  <si>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</si>
  <si>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</si>
  <si>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</si>
  <si>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</si>
  <si>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</si>
  <si>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</si>
  <si>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</si>
  <si>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</si>
  <si>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</si>
  <si>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</si>
  <si>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</si>
  <si>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</si>
  <si>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</si>
  <si>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</si>
  <si>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</si>
  <si>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</si>
  <si>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</si>
  <si>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</si>
  <si>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</si>
  <si>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</si>
  <si>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</si>
  <si>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</si>
  <si>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</si>
  <si>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</si>
  <si>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</si>
  <si>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</si>
  <si>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</si>
  <si>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</si>
  <si>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</si>
  <si>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</si>
  <si>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</si>
  <si>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</si>
  <si>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</si>
  <si>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</si>
  <si>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</si>
  <si>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</si>
  <si>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</si>
  <si>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</si>
  <si>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</si>
  <si>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</si>
  <si>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</si>
  <si>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</si>
  <si>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</si>
  <si>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</si>
  <si>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</si>
  <si>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</si>
  <si>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</si>
  <si>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</si>
  <si>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</si>
  <si>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</si>
  <si>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</si>
  <si>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</si>
  <si>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</si>
  <si>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</si>
  <si>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</si>
  <si>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</si>
  <si>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</si>
  <si>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</si>
  <si>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</si>
  <si>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</si>
  <si>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</si>
  <si>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</si>
  <si>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</si>
  <si>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</si>
  <si>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</si>
  <si>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</si>
  <si>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</si>
  <si>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</si>
  <si>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</si>
  <si>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</si>
  <si>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</si>
  <si>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</si>
  <si>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</si>
  <si>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</si>
  <si>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</si>
  <si>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</si>
  <si>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</si>
  <si>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</si>
  <si>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</si>
  <si>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</si>
  <si>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</si>
  <si>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</si>
  <si>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</si>
  <si>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</si>
  <si>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</si>
  <si>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</si>
  <si>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</si>
  <si>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</si>
  <si>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</si>
  <si>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</si>
  <si>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</si>
  <si>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</si>
  <si>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</si>
  <si>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</si>
  <si>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</si>
  <si>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</si>
  <si>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</si>
  <si>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</si>
  <si>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</si>
  <si>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</si>
  <si>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</si>
  <si>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</si>
  <si>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</si>
  <si>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</si>
  <si>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</si>
  <si>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</si>
  <si>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</si>
  <si>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</si>
  <si>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</si>
  <si>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</si>
  <si>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</si>
  <si>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</si>
  <si>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</si>
  <si>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</si>
  <si>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</si>
  <si>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</si>
  <si>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</si>
  <si>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</si>
  <si>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</si>
  <si>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</si>
  <si>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</si>
  <si>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</si>
  <si>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</si>
  <si>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</si>
  <si>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</si>
  <si>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</si>
  <si>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</si>
  <si>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</si>
  <si>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</si>
  <si>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</si>
  <si>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</si>
  <si>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</si>
  <si>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</si>
  <si>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</si>
  <si>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</si>
  <si>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</si>
  <si>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</si>
  <si>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</si>
  <si>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</si>
  <si>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</si>
  <si>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</si>
  <si>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</si>
  <si>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</si>
  <si>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</si>
  <si>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</si>
  <si>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</si>
  <si>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</si>
  <si>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</si>
  <si>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</si>
  <si>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</si>
  <si>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</si>
  <si>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</si>
  <si>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</si>
  <si>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</si>
  <si>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</si>
  <si>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</si>
  <si>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</si>
  <si>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</si>
  <si>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</si>
  <si>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</si>
  <si>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</si>
  <si>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</si>
  <si>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</si>
  <si>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</si>
  <si>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</si>
  <si>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</si>
  <si>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</si>
  <si>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</si>
  <si>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</si>
  <si>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</si>
  <si>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</si>
  <si>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</si>
  <si>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</si>
  <si>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</si>
  <si>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</si>
  <si>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</si>
  <si>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</si>
  <si>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</si>
  <si>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</si>
  <si>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</si>
  <si>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</si>
  <si>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</si>
  <si>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</si>
  <si>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</si>
  <si>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</si>
  <si>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</si>
  <si>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</si>
  <si>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</si>
  <si>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</si>
  <si>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</si>
  <si>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</si>
  <si>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</si>
  <si>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</si>
  <si>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</si>
  <si>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</si>
  <si>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</si>
  <si>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</si>
  <si>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</si>
  <si>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</si>
  <si>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</si>
  <si>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</si>
  <si>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</si>
  <si>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</si>
  <si>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</si>
  <si>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</si>
  <si>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</si>
  <si>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</si>
  <si>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</si>
  <si>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</si>
  <si>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</si>
  <si>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</si>
  <si>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</si>
  <si>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</si>
  <si>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</si>
  <si>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</si>
  <si>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</si>
  <si>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</si>
  <si>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</si>
  <si>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</si>
  <si>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</si>
  <si>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</si>
  <si>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</si>
  <si>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</si>
  <si>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</si>
  <si>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</si>
  <si>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</si>
  <si>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</si>
  <si>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</si>
  <si>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</si>
  <si>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</si>
  <si>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</si>
  <si>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</si>
  <si>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</si>
  <si>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</si>
  <si>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</si>
  <si>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</si>
  <si>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</si>
  <si>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</si>
  <si>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</si>
  <si>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</si>
  <si>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</si>
  <si>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</si>
  <si>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</si>
  <si>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</si>
  <si>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</si>
  <si>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</si>
  <si>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</si>
  <si>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</si>
  <si>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</si>
  <si>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</si>
  <si>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</si>
  <si>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</si>
  <si>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</si>
  <si>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</si>
  <si>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</si>
  <si>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</si>
  <si>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</si>
  <si>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</si>
  <si>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</si>
  <si>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</si>
  <si>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</si>
  <si>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</si>
  <si>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</si>
  <si>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</si>
  <si>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</si>
  <si>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</si>
  <si>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</si>
  <si>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</si>
  <si>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</si>
  <si>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</si>
  <si>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</si>
  <si>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</si>
  <si>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</si>
  <si>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</si>
  <si>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</si>
  <si>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</si>
  <si>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</si>
  <si>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</si>
  <si>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</si>
  <si>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</si>
  <si>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</si>
  <si>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</si>
  <si>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</si>
  <si>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</si>
  <si>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</si>
  <si>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</si>
  <si>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</si>
  <si>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</si>
  <si>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</si>
  <si>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</si>
  <si>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</si>
  <si>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</si>
  <si>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</si>
  <si>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</si>
  <si>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</si>
  <si>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</si>
  <si>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</si>
  <si>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</si>
  <si>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</si>
  <si>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</si>
  <si>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</si>
  <si>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</si>
  <si>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</si>
  <si>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</si>
  <si>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</si>
  <si>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</si>
  <si>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</si>
  <si>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</si>
  <si>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</si>
  <si>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</si>
  <si>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</si>
  <si>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</si>
  <si>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</si>
  <si>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</si>
  <si>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</si>
  <si>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</si>
  <si>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</si>
  <si>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</si>
  <si>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</si>
  <si>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</si>
  <si>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</si>
  <si>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</si>
  <si>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</si>
  <si>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</si>
  <si>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</si>
  <si>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</si>
  <si>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</si>
  <si>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</si>
  <si>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</si>
  <si>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</si>
  <si>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</si>
  <si>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</si>
  <si>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</si>
  <si>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</si>
  <si>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</si>
  <si>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</si>
  <si>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</si>
  <si>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</si>
  <si>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</si>
  <si>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</si>
  <si>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</si>
  <si>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</si>
  <si>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</si>
  <si>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</si>
  <si>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</si>
  <si>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</si>
  <si>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</si>
  <si>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</si>
  <si>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</si>
  <si>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</si>
  <si>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</si>
  <si>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</si>
  <si>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</si>
  <si>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</si>
  <si>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</si>
  <si>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</si>
  <si>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</si>
  <si>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</si>
  <si>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</si>
  <si>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</si>
  <si>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</si>
  <si>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</si>
  <si>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</si>
  <si>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</si>
  <si>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</si>
  <si>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</si>
  <si>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</si>
  <si>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</si>
  <si>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</si>
  <si>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</si>
  <si>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</si>
  <si>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</si>
  <si>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</si>
  <si>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</si>
  <si>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</si>
  <si>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</si>
  <si>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</si>
  <si>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</si>
  <si>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</si>
  <si>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</si>
  <si>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</si>
  <si>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</si>
  <si>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</si>
  <si>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</si>
  <si>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</si>
  <si>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</si>
  <si>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</si>
  <si>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</si>
  <si>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</si>
  <si>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</si>
  <si>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</si>
  <si>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</si>
  <si>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</si>
  <si>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</si>
  <si>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</si>
  <si>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</si>
  <si>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</si>
  <si>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</si>
  <si>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</si>
  <si>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</si>
  <si>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</si>
  <si>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</si>
  <si>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</si>
  <si>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</si>
  <si>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</si>
  <si>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</si>
  <si>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</si>
  <si>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</si>
  <si>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</si>
  <si>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</si>
  <si>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</si>
  <si>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</si>
  <si>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</si>
  <si>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</si>
  <si>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</si>
  <si>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</si>
  <si>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</si>
  <si>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</si>
  <si>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</si>
  <si>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</si>
  <si>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</si>
  <si>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</si>
  <si>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</si>
  <si>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</si>
  <si>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</si>
  <si>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</si>
  <si>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</si>
  <si>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</si>
  <si>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</si>
  <si>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</si>
  <si>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</si>
  <si>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</si>
  <si>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</si>
  <si>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</si>
  <si>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</si>
  <si>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</si>
  <si>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</si>
  <si>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</si>
  <si>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</si>
  <si>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</si>
  <si>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</si>
  <si>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</si>
  <si>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</si>
  <si>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</si>
  <si>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</si>
  <si>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</si>
  <si>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</si>
  <si>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</si>
  <si>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</si>
  <si>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</si>
  <si>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</si>
  <si>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</si>
  <si>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</si>
  <si>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</si>
  <si>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</si>
  <si>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</si>
  <si>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</si>
  <si>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</si>
  <si>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</si>
  <si>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</si>
  <si>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</si>
  <si>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</si>
  <si>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</si>
  <si>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</si>
  <si>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</si>
  <si>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</si>
  <si>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</si>
  <si>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</si>
  <si>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</si>
  <si>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</si>
  <si>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</si>
  <si>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</si>
  <si>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</si>
  <si>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</si>
  <si>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</si>
  <si>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</si>
  <si>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</si>
  <si>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</si>
  <si>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</si>
  <si>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</si>
  <si>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</si>
  <si>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</si>
  <si>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</si>
  <si>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</si>
  <si>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</si>
  <si>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</si>
  <si>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</si>
  <si>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</si>
  <si>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</si>
  <si>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</si>
  <si>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</si>
  <si>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</si>
  <si>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</si>
  <si>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</si>
  <si>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</si>
  <si>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</si>
  <si>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</si>
  <si>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</si>
  <si>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</si>
  <si>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</si>
  <si>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</si>
  <si>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</si>
  <si>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</si>
  <si>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</si>
  <si>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</si>
  <si>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</si>
  <si>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</si>
  <si>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</si>
  <si>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</si>
  <si>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</si>
  <si>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</si>
  <si>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</si>
  <si>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</si>
  <si>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</si>
  <si>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</si>
  <si>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</si>
  <si>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</si>
  <si>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</si>
  <si>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</si>
  <si>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</si>
  <si>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</si>
  <si>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</si>
  <si>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</si>
  <si>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</si>
  <si>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</si>
  <si>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</si>
  <si>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</si>
  <si>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</si>
  <si>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</si>
  <si>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</si>
  <si>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</si>
  <si>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</si>
  <si>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</si>
  <si>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</si>
  <si>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</si>
  <si>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</si>
  <si>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</si>
  <si>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</si>
  <si>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</si>
  <si>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</si>
  <si>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</si>
  <si>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</si>
  <si>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</si>
  <si>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</si>
  <si>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</si>
  <si>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</si>
  <si>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</si>
  <si>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</si>
  <si>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</si>
  <si>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</si>
  <si>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</si>
  <si>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</si>
  <si>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</si>
  <si>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</si>
  <si>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</si>
  <si>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</si>
  <si>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</si>
  <si>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</si>
  <si>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</si>
  <si>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</si>
  <si>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</si>
  <si>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</si>
  <si>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</si>
  <si>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</si>
  <si>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</si>
  <si>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</si>
  <si>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</si>
  <si>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</si>
  <si>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</si>
  <si>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</si>
  <si>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</si>
  <si>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</si>
  <si>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</si>
  <si>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</si>
  <si>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</si>
  <si>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</si>
  <si>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</si>
  <si>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</si>
  <si>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</si>
  <si>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</si>
  <si>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</si>
  <si>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</si>
  <si>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</si>
  <si>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</si>
  <si>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</si>
  <si>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</si>
  <si>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</si>
  <si>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</si>
  <si>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</si>
  <si>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</si>
  <si>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</si>
  <si>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</si>
  <si>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</si>
  <si>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</si>
  <si>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</si>
  <si>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</si>
  <si>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</si>
  <si>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</si>
  <si>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</si>
  <si>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</si>
  <si>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</si>
  <si>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</si>
  <si>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</si>
  <si>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</si>
  <si>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</si>
  <si>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</si>
  <si>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</si>
  <si>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</si>
  <si>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</si>
  <si>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</si>
  <si>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</si>
  <si>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</si>
  <si>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</si>
  <si>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</si>
  <si>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</si>
  <si>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</si>
  <si>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</si>
  <si>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</si>
  <si>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</si>
  <si>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</si>
  <si>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</si>
  <si>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</si>
  <si>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</si>
  <si>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</si>
  <si>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</si>
  <si>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</si>
  <si>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</si>
  <si>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</si>
  <si>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</si>
  <si>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</si>
  <si>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</si>
  <si>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</si>
  <si>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</si>
  <si>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</si>
  <si>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</si>
  <si>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</si>
  <si>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</si>
  <si>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</si>
  <si>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</si>
  <si>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</si>
  <si>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</si>
  <si>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</si>
  <si>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</si>
  <si>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</si>
  <si>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</si>
  <si>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</si>
  <si>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</si>
  <si>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</si>
  <si>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</si>
  <si>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</si>
  <si>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</si>
  <si>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</si>
  <si>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</si>
  <si>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</si>
  <si>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</si>
  <si>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</si>
  <si>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</si>
  <si>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</si>
  <si>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</si>
  <si>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</si>
  <si>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</si>
  <si>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</si>
  <si>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</si>
  <si>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</si>
  <si>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</si>
  <si>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</si>
  <si>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</si>
  <si>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</si>
  <si>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</si>
  <si>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</si>
  <si>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</si>
  <si>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</si>
  <si>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</si>
  <si>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</si>
  <si>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</si>
  <si>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</si>
  <si>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</si>
  <si>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</si>
  <si>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</si>
  <si>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</si>
  <si>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</si>
  <si>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</si>
  <si>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</si>
  <si>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</si>
  <si>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</si>
  <si>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</si>
  <si>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</si>
  <si>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</si>
  <si>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</si>
  <si>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</si>
  <si>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</si>
  <si>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</si>
  <si>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</si>
  <si>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</si>
  <si>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</si>
  <si>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</si>
  <si>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</si>
  <si>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</si>
  <si>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</si>
  <si>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</si>
  <si>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</si>
  <si>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</si>
  <si>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</si>
  <si>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</si>
  <si>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</si>
  <si>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</si>
  <si>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</si>
  <si>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</si>
  <si>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</si>
  <si>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</si>
  <si>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</si>
  <si>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</si>
  <si>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</si>
  <si>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</si>
  <si>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</si>
  <si>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</si>
  <si>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</si>
  <si>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</si>
  <si>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</si>
  <si>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</si>
  <si>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</si>
  <si>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</si>
  <si>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</si>
  <si>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</si>
  <si>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</si>
  <si>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</si>
  <si>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</si>
  <si>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</si>
  <si>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</si>
  <si>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</si>
  <si>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</si>
  <si>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</si>
  <si>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</si>
  <si>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</si>
  <si>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</si>
  <si>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</si>
  <si>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</si>
  <si>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</si>
  <si>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</si>
  <si>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</si>
  <si>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</si>
  <si>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</si>
  <si>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</si>
  <si>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</si>
  <si>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</si>
  <si>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</si>
  <si>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</si>
  <si>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</si>
  <si>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</si>
  <si>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</si>
  <si>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</si>
  <si>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</si>
  <si>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</si>
  <si>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</si>
  <si>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</si>
  <si>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</si>
  <si>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</si>
  <si>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</si>
  <si>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</si>
  <si>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</si>
  <si>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</si>
  <si>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</si>
  <si>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</si>
  <si>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</si>
  <si>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</si>
  <si>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</si>
  <si>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</si>
  <si>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</si>
  <si>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</si>
  <si>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</si>
  <si>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</si>
  <si>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</si>
  <si>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</si>
  <si>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</si>
  <si>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</si>
  <si>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</si>
  <si>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</si>
  <si>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</si>
  <si>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</si>
  <si>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</si>
  <si>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</si>
  <si>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</si>
  <si>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</si>
  <si>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</si>
  <si>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</si>
  <si>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</si>
  <si>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</si>
  <si>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</si>
  <si>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</si>
  <si>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</si>
  <si>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</si>
  <si>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</si>
  <si>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</si>
  <si>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</si>
  <si>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</si>
  <si>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</si>
  <si>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</si>
  <si>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</si>
  <si>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</si>
  <si>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</si>
  <si>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</si>
  <si>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</si>
  <si>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</si>
  <si>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</si>
  <si>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</si>
  <si>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</si>
  <si>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</si>
  <si>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</si>
  <si>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</si>
  <si>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</si>
  <si>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</si>
  <si>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</si>
  <si>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</si>
  <si>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</si>
  <si>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</si>
  <si>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</si>
  <si>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</si>
  <si>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</si>
  <si>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</si>
  <si>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</si>
  <si>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</si>
  <si>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</si>
  <si>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</si>
  <si>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</si>
  <si>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</si>
  <si>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</si>
  <si>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</si>
  <si>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</si>
  <si>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</si>
  <si>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</si>
  <si>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</si>
  <si>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</si>
  <si>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</si>
  <si>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</si>
  <si>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</si>
  <si>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</si>
  <si>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</si>
  <si>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</si>
  <si>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</si>
  <si>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</si>
  <si>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</si>
  <si>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</si>
  <si>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</si>
  <si>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</si>
  <si>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</si>
  <si>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</si>
  <si>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</si>
  <si>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</si>
  <si>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</si>
  <si>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</si>
  <si>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</si>
  <si>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</si>
  <si>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</si>
  <si>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</si>
  <si>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</si>
  <si>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</si>
  <si>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</si>
  <si>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</si>
  <si>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</si>
  <si>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</si>
  <si>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</si>
  <si>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</si>
  <si>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</si>
  <si>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</si>
  <si>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</si>
  <si>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</si>
  <si>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</si>
  <si>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</si>
  <si>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</si>
  <si>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</si>
  <si>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</si>
  <si>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</si>
  <si>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</si>
  <si>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</si>
  <si>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</si>
  <si>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</si>
  <si>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</si>
  <si>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</si>
  <si>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</si>
  <si>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</si>
  <si>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</si>
  <si>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</si>
  <si>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</si>
  <si>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</si>
  <si>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</si>
  <si>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</si>
  <si>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</si>
  <si>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</si>
  <si>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</si>
  <si>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</si>
  <si>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</si>
  <si>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</si>
  <si>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</si>
  <si>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</si>
  <si>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</si>
  <si>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</si>
  <si>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</si>
  <si>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</si>
  <si>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</si>
  <si>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</si>
  <si>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</si>
  <si>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</si>
  <si>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</si>
  <si>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</si>
  <si>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</si>
  <si>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</si>
  <si>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</si>
  <si>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</si>
  <si>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</si>
  <si>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</si>
  <si>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</si>
  <si>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</si>
  <si>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</si>
  <si>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</si>
  <si>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</si>
  <si>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</si>
  <si>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</si>
  <si>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</si>
  <si>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</si>
  <si>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</si>
  <si>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</si>
  <si>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</si>
  <si>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</si>
  <si>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</si>
  <si>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</si>
  <si>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</si>
  <si>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</si>
  <si>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</si>
  <si>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</si>
  <si>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</si>
  <si>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</si>
  <si>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</si>
  <si>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</si>
  <si>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</si>
  <si>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</si>
  <si>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</si>
  <si>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</si>
  <si>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</si>
  <si>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</si>
  <si>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</si>
  <si>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</si>
  <si>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</si>
  <si>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</si>
  <si>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</si>
  <si>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</si>
  <si>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</si>
  <si>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</si>
  <si>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</si>
  <si>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</si>
  <si>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</si>
  <si>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</si>
  <si>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</si>
  <si>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</si>
  <si>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</si>
  <si>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</si>
  <si>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</si>
  <si>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</si>
  <si>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</si>
  <si>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</si>
  <si>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</si>
  <si>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</si>
  <si>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</si>
  <si>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</si>
  <si>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</si>
  <si>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</si>
  <si>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</si>
  <si>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</si>
  <si>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</si>
  <si>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</si>
  <si>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</si>
  <si>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</si>
  <si>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</si>
  <si>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</si>
  <si>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</si>
  <si>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</si>
  <si>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</si>
  <si>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</si>
  <si>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</si>
  <si>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</si>
  <si>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</si>
  <si>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</si>
  <si>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</si>
  <si>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</si>
  <si>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</si>
  <si>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</si>
  <si>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</si>
  <si>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</si>
  <si>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</si>
  <si>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</si>
  <si>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</si>
  <si>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</si>
  <si>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</si>
  <si>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</si>
  <si>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</si>
  <si>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</si>
  <si>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</si>
  <si>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</si>
  <si>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</si>
  <si>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</si>
  <si>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</si>
  <si>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</si>
  <si>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</si>
  <si>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</si>
  <si>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</si>
  <si>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</si>
  <si>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</si>
  <si>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</si>
  <si>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</si>
  <si>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</si>
  <si>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</si>
  <si>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</si>
  <si>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</si>
  <si>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</si>
  <si>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</si>
  <si>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</si>
  <si>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</si>
  <si>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</si>
  <si>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</si>
  <si>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</si>
  <si>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</si>
  <si>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</si>
  <si>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</si>
  <si>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</si>
  <si>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</si>
  <si>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</si>
  <si>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</si>
  <si>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</si>
  <si>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</si>
  <si>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</si>
  <si>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</si>
  <si>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</si>
  <si>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</si>
  <si>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</si>
  <si>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</si>
  <si>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</si>
  <si>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</si>
  <si>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</si>
  <si>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</si>
  <si>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</si>
  <si>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</si>
  <si>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</si>
  <si>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</si>
  <si>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</si>
  <si>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</si>
  <si>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</si>
  <si>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</si>
  <si>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</si>
  <si>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</si>
  <si>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</si>
  <si>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</si>
  <si>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</si>
  <si>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</si>
  <si>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</si>
  <si>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</si>
  <si>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</si>
  <si>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</si>
  <si>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</si>
  <si>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</si>
  <si>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</si>
  <si>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</si>
  <si>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</si>
  <si>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</si>
  <si>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</si>
  <si>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</si>
  <si>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</si>
  <si>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</si>
  <si>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</si>
  <si>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</si>
  <si>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</si>
  <si>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</si>
  <si>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</si>
  <si>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</si>
  <si>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</si>
  <si>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</si>
  <si>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</si>
  <si>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</si>
  <si>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</si>
  <si>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</si>
  <si>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</si>
  <si>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</si>
  <si>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</si>
  <si>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</si>
  <si>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</si>
  <si>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</si>
  <si>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</si>
  <si>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</si>
  <si>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</si>
  <si>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</si>
  <si>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</si>
  <si>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</si>
  <si>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</si>
  <si>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</si>
  <si>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</si>
  <si>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</si>
  <si>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</si>
  <si>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</si>
  <si>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</si>
  <si>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</si>
  <si>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</si>
  <si>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</si>
  <si>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</si>
  <si>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</si>
  <si>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</si>
  <si>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</si>
  <si>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</si>
  <si>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</si>
  <si>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</si>
  <si>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</si>
  <si>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</si>
  <si>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</si>
  <si>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</si>
  <si>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</si>
  <si>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</si>
  <si>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</si>
  <si>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</si>
  <si>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</si>
  <si>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</si>
  <si>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</si>
  <si>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</si>
  <si>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</si>
  <si>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</si>
  <si>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</si>
  <si>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</si>
  <si>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</si>
  <si>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</si>
  <si>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</si>
  <si>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</si>
  <si>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</si>
  <si>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</si>
  <si>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</si>
  <si>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</si>
  <si>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</si>
  <si>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</si>
  <si>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</si>
  <si>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</si>
  <si>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</si>
  <si>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</si>
  <si>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</si>
  <si>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</si>
  <si>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</si>
  <si>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</si>
  <si>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</si>
  <si>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</si>
  <si>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</si>
  <si>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</si>
  <si>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</si>
  <si>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</si>
  <si>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</si>
  <si>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</si>
  <si>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</si>
  <si>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</si>
  <si>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</si>
  <si>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</si>
  <si>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</si>
  <si>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</si>
  <si>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</si>
  <si>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</si>
  <si>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</si>
  <si>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</si>
  <si>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</si>
  <si>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</si>
  <si>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</si>
  <si>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</si>
  <si>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</si>
  <si>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</si>
  <si>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</si>
  <si>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</si>
  <si>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</si>
  <si>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</si>
  <si>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</si>
  <si>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</si>
  <si>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</si>
  <si>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</si>
  <si>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</si>
  <si>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</si>
  <si>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</si>
  <si>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</si>
  <si>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</si>
  <si>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</si>
  <si>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</si>
  <si>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</si>
  <si>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</si>
  <si>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</si>
  <si>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</si>
  <si>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</si>
  <si>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</si>
  <si>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</si>
  <si>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</si>
  <si>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</si>
  <si>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</si>
  <si>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</si>
  <si>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</si>
  <si>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</si>
  <si>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</si>
  <si>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</si>
  <si>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</si>
  <si>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</si>
  <si>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</si>
  <si>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</si>
  <si>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</si>
  <si>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</si>
  <si>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</si>
  <si>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</si>
  <si>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</si>
  <si>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</si>
  <si>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</si>
  <si>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</si>
  <si>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</si>
  <si>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</si>
  <si>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</si>
  <si>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</si>
  <si>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</si>
  <si>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</si>
  <si>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</si>
  <si>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</si>
  <si>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</si>
  <si>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</si>
  <si>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</si>
  <si>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</si>
  <si>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</si>
  <si>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</si>
  <si>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</si>
  <si>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</si>
  <si>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</si>
  <si>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</si>
  <si>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</si>
  <si>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</si>
  <si>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</si>
  <si>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</si>
  <si>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</si>
  <si>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</si>
  <si>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</si>
  <si>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</si>
  <si>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</si>
  <si>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</si>
  <si>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</si>
  <si>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</si>
  <si>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</si>
  <si>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</si>
  <si>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</si>
  <si>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</si>
  <si>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</si>
  <si>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</si>
  <si>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</si>
  <si>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</si>
  <si>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</si>
  <si>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</si>
  <si>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</si>
  <si>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</si>
  <si>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</si>
  <si>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</si>
  <si>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</si>
  <si>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</si>
  <si>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</si>
  <si>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</si>
  <si>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</si>
  <si>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</si>
  <si>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</si>
  <si>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</si>
  <si>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</si>
  <si>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</si>
  <si>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PCM-20251005-00001116</t>
  </si>
  <si>
    <t>ETA // 25mins</t>
  </si>
  <si>
    <t>PCM-20251005-00001191</t>
  </si>
  <si>
    <t>ETA // 20mins</t>
  </si>
  <si>
    <t>PCM-20251005-00001215</t>
  </si>
  <si>
    <t>Team on the way  35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</si>
  <si>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</si>
  <si>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</si>
  <si>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</si>
  <si>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</si>
  <si>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</si>
  <si>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</si>
  <si>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30 min</t>
  </si>
  <si>
    <t xml:space="preserve"> PCM-20251004-00001839 </t>
  </si>
  <si>
    <t xml:space="preserve"> Site ACCESS ISSUE AS  located at Al Qattan Tourist Village with limited access/team move to check need 80 min </t>
  </si>
  <si>
    <t xml:space="preserve"> PCM-20251004-00002094 </t>
  </si>
  <si>
    <t>access issue as site  Located at seaport</t>
  </si>
  <si>
    <t>PCM-20251005-00000990</t>
  </si>
  <si>
    <t>Access issue, located inside Airport, need special arrangement.</t>
  </si>
  <si>
    <t xml:space="preserve"> PCM-20251005-00001247 </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</si>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</sst>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3" totalsRowShown="0" headerRowDxfId="157" dataDxfId="156" headerRowBorderDxfId="154" tableBorderDxfId="155" totalsRowBorderDxfId="153">
  <autoFilter ref="A1:CJ3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 totalsRowShown="0" headerRowDxfId="48" dataDxfId="47" headerRowBorderDxfId="45" tableBorderDxfId="46" totalsRowBorderDxfId="44">
  <autoFilter ref="A1:L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272.39357835648116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45935.342004282407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45935.342004282407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45935.342004282407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45935.342004282407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45935.342004282407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45935.342004282407</v>
      </c>
      <c r="H8" s="68"/>
      <c r="I8" s="73" t="str">
        <f>IFERROR(VLOOKUP(D8,DB!A:F,6,0),"")</f>
        <v/>
      </c>
      <c r="J8" s="73" t="str">
        <f>IFERROR(VLOOKUP(D8,DB!A:G,7,0),"")</f>
        <v/>
      </c>
      <c r="K8" s="69"/>
      <c r="L8" s="70" t="str">
        <f>IFERROR(VLOOKUP(D8,DB!A:I,9,0),"")</f>
        <v/>
      </c>
    </row>
    <row r="9" spans="1:12" ht="15" customHeight="1">
      <c r="A9" s="144"/>
      <c r="B9" s="145" t="str">
        <f>IFERROR(VLOOKUP(D9,DB!A:K,11,0),"")</f>
        <v/>
      </c>
      <c r="C9" s="145"/>
      <c r="D9" s="145"/>
      <c r="E9" s="146"/>
      <c r="F9" s="147"/>
      <c r="G9" s="148">
        <f ca="1">IFERROR(NOW()-F9,"")</f>
        <v>45935.342004282407</v>
      </c>
      <c r="H9" s="147"/>
      <c r="I9" s="145" t="str">
        <f>IFERROR(VLOOKUP(D9,DB!A:F,6,0),"")</f>
        <v/>
      </c>
      <c r="J9" s="145" t="str">
        <f>IFERROR(VLOOKUP(D9,DB!A:G,7,0),"")</f>
        <v/>
      </c>
      <c r="K9" s="149"/>
      <c r="L9" s="150" t="str">
        <f>IFERROR(VLOOKUP(D9,DB!A:I,9,0),"")</f>
        <v/>
      </c>
    </row>
    <row r="10" spans="1:12" ht="15" customHeight="1">
      <c r="A10" s="144"/>
      <c r="B10" s="145" t="str">
        <f>IFERROR(VLOOKUP(D10,DB!A:K,11,0),"")</f>
        <v/>
      </c>
      <c r="C10" s="145"/>
      <c r="D10" s="145"/>
      <c r="E10" s="146"/>
      <c r="F10" s="147"/>
      <c r="G10" s="148">
        <f ca="1">IFERROR(NOW()-F10,"")</f>
        <v>45935.342004282407</v>
      </c>
      <c r="H10" s="147"/>
      <c r="I10" s="145" t="str">
        <f>IFERROR(VLOOKUP(D10,DB!A:F,6,0),"")</f>
        <v/>
      </c>
      <c r="J10" s="145" t="str">
        <f>IFERROR(VLOOKUP(D10,DB!A:G,7,0),"")</f>
        <v/>
      </c>
      <c r="K10" s="149"/>
      <c r="L10" s="150" t="str">
        <f>IFERROR(VLOOKUP(D10,DB!A:I,9,0),"")</f>
        <v/>
      </c>
    </row>
    <row r="11" spans="1:12" ht="15" customHeight="1">
      <c r="A11" s="63"/>
      <c r="B11" s="73" t="str">
        <f>IFERROR(VLOOKUP(D11,DB!A:K,11,0),"")</f>
        <v/>
      </c>
      <c r="C11" s="64"/>
      <c r="D11" s="64"/>
      <c r="E11" s="65"/>
      <c r="F11" s="66"/>
      <c r="G11" s="67">
        <f ca="1">IFERROR(NOW()-F11,"")</f>
        <v>45935.342004282407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45935.342004282407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45935.342004282407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45935.342004282407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45935.342004282407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45935.342004282407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45935.342004282407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45935.342004282407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45935.342004282407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45935.342004282407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45935.342004282407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45935.342004282407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45935.342004282407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45935.342004282407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45935.342004282407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45935.342004282407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45935.342004282407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45935.342004282407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45935.342004282407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45935.342004282407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45935.342004282407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45935.342004282407</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4E934CD3-648B-4F53-827D-F5ED0FF2042B}"/>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3"/>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243.6902218749965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128.61492094907589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110.34216631944582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29506</v>
      </c>
      <c r="E6" s="131" t="s">
        <v>38964</v>
      </c>
      <c r="F6" s="132">
        <v>45935.194513888891</v>
      </c>
      <c r="G6" s="133">
        <f ca="1">IFERROR(NOW()-F6,"-")</f>
        <v>0.14749039351590909</v>
      </c>
      <c r="H6" s="132">
        <v>45935.167430555557</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24446</v>
      </c>
      <c r="E7" s="131" t="s">
        <v>38964</v>
      </c>
      <c r="F7" s="132">
        <v>45935.248159722221</v>
      </c>
      <c r="G7" s="133">
        <f ca="1">IFERROR(NOW()-F7,"-")</f>
        <v>9.3844560185971204E-2</v>
      </c>
      <c r="H7" s="132">
        <v>45935.242604166669</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29978</v>
      </c>
      <c r="E8" s="131" t="s">
        <v>38964</v>
      </c>
      <c r="F8" s="132">
        <v>45935.295347222222</v>
      </c>
      <c r="G8" s="133">
        <f ca="1">IFERROR(NOW()-F8,"-")</f>
        <v>4.6657060185680166E-2</v>
      </c>
      <c r="H8" s="132">
        <v>45935.289097222223</v>
      </c>
      <c r="I8" s="18" t="str">
        <f>IFERROR(VLOOKUP(D8,DB!A:F,6,0),"")</f>
        <v>Generator-SG</v>
      </c>
      <c r="J8" s="18" t="str">
        <f>IFERROR(VLOOKUP(D8,DB!A:G,7,0),"")</f>
        <v>No BB Shifted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45935.342004282407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45935.342004282407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45935.342004282407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45935.342004282407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45935.342004282407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45935.342004282407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45935.342004282407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45935.342004282407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45935.342004282407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45935.342004282407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45935.342004282407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45935.342004282407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45935.342004282407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45935.342004282407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45935.342004282407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45935.342004282407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45935.342004282407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45935.342004282407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45935.342004282407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45935.342004282407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45935.342004282407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45935.342004282407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45935.342004282407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45935.342004282407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45935.342004282407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45935.342004282407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45935.342004282407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45935.342004282407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45935.342004282407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45935.342004282407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45935.342004282407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45935.342004282407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45935.342004282407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45935.342004282407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45935.342004282407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45935.342004282407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45935.342004282407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45935.342004282407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45935.342004282407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45935.342004282407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45935.342004282407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45935.342004282407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45935.342004282407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45935.342004282407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45935.342004282407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45935.342004282407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45935.342004282407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45935.342004282407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45935.342004282407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45935.342004282407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45935.342004282407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45935.342004282407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45935.342004282407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45935.342004282407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45935.342004282407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45935.342004282407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45935.342004282407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45935.342004282407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45935.342004282407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45935.342004282407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45935.342004282407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45935.342004282407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45935.342004282407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45935.342004282407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45935.342004282407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45935.342004282407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45935.342004282407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45935.342004282407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45935.342004282407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45935.342004282407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45935.342004282407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45935.342004282407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45935.342004282407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45935.342004282407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45935.342004282407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45935.342004282407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45935.342004282407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45935.342004282407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45935.342004282407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45935.342004282407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45935.342004282407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45935.342004282407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45935.342004282407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45935.342004282407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45935.342004282407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45935.342004282407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45935.342004282407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45935.342004282407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45935.342004282407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45935.342004282407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45935.342004282407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45935.342004282407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45935.342004282407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45935.342004282407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45935.342004282407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45935.342004282407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45935.342004282407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45935.342004282407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45935.342004282407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45935.342004282407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45935.342004282407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45935.342004282407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45935.342004282407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45935.342004282407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45935.342004282407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45935.342004282407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45935.342004282407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45935.342004282407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45935.342004282407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45935.342004282407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45935.342004282407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45935.342004282407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45935.342004282407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45935.342004282407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45935.342004282407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45935.342004282407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45935.342004282407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45935.342004282407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45935.342004282407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45935.342004282407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45935.342004282407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45935.342004282407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45935.342004282407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45935.342004282407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45935.342004282407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45935.342004282407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45935.342004282407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45935.342004282407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45935.342004282407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45935.342004282407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45935.342004282407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45935.342004282407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45935.342004282407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45935.342004282407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45935.342004282407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45935.342004282407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45935.342004282407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45935.342004282407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45935.342004282407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45935.342004282407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45935.342004282407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45935.342004282407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45935.342004282407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45935.342004282407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45935.342004282407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45935.342004282407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45935.342004282407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45935.342004282407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45935.342004282407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45935.342004282407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45935.342004282407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45935.342004282407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45935.342004282407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45935.342004282407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45935.342004282407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45935.342004282407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45935.342004282407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45935.342004282407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45935.342004282407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45935.342004282407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45935.342004282407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45935.342004282407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45935.342004282407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45935.342004282407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45935.342004282407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45935.342004282407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45935.342004282407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45935.342004282407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45935.342004282407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45935.342004282407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45935.342004282407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45935.342004282407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45935.342004282407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45935.342004282407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45935.342004282407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45935.342004282407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45935.342004282407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45935.342004282407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45935.342004282407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45935.342004282407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45935.342004282407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45935.342004282407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45935.342004282407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45935.342004282407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45935.342004282407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45935.342004282407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45935.342004282407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45935.342004282407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45935.342004282407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45935.342004282407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45935.342004282407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45935.342004282407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45935.342004282407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45935.342004282407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45935.342004282407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45935.342004282407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45935.342004282407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45935.342004282407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45935.342004282407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45935.342004282407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45935.342004282407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45935.342004282407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45935.342004282407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45935.342004282407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45935.342004282407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45935.342004282407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45935.342004282407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45935.342004282407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45935.342004282407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45935.342004282407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45935.342004282407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45935.342004282407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45935.342004282407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45935.342004282407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45935.342004282407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45935.342004282407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45935.342004282407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45935.342004282407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45935.342004282407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45935.342004282407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45935.342004282407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45935.342004282407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45935.342004282407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45935.342004282407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45935.342004282407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45935.342004282407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45935.342004282407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45935.342004282407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45935.342004282407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45935.342004282407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45935.342004282407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45935.342004282407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45935.342004282407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45935.342004282407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45935.342004282407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45935.342004282407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45935.342004282407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45935.342004282407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45935.342004282407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45935.342004282407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45935.342004282407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45935.342004282407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45935.342004282407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45935.342004282407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45935.342004282407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45935.342004282407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45935.342004282407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45935.342004282407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45935.342004282407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45935.342004282407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45935.342004282407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45935.342004282407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45935.342004282407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45935.342004282407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45935.342004282407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45935.342004282407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45935.342004282407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45935.342004282407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45935.342004282407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45935.342004282407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45935.342004282407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45935.342004282407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45935.342004282407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45935.342004282407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45935.342004282407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45935.342004282407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45935.342004282407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45935.342004282407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45935.342004282407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45935.342004282407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45935.342004282407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45935.342004282407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45935.342004282407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45935.342004282407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45935.342004282407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45935.342004282407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45935.342004282407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45935.342004282407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45935.342004282407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45935.342004282407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45935.342004282407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45935.342004282407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45935.342004282407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45935.342004282407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45935.342004282407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45935.342004282407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45935.342004282407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45935.342004282407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45935.342004282407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45935.342004282407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45935.342004282407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45935.342004282407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45935.342004282407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45935.342004282407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45935.342004282407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sheetData>
  <dataValidations count="2">
    <dataValidation allowBlank="1" showInputMessage="1" showErrorMessage="1" sqref="E1" xr:uid="{4D935161-CDD3-4592-B877-3FB59C99E142}"/>
    <dataValidation type="list" allowBlank="1" showInputMessage="1" showErrorMessage="1" sqref="E3:E3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10783</v>
      </c>
      <c r="E2" s="18" t="s">
        <v>38964</v>
      </c>
      <c r="F2" s="142">
        <v>45935.305949074071</v>
      </c>
      <c r="G2" s="21">
        <f t="shared" ref="G2:G52" ca="1" si="0">IFERROR(NOW()-F2,"-")</f>
        <v>3.6055208336620126E-2</v>
      </c>
      <c r="H2" s="143">
        <v>45935.300833333335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45935.342004282407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45935.342004282407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45935.342004282407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45935.342004282407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45935.342004282407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45935.342004282407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45935.342004282407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45935.342004282407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45935.342004282407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45935.342004282407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45935.342004282407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45935.342004282407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45935.342004282407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45935.342004282407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45935.342004282407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45935.342004282407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45935.342004282407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45935.342004282407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45935.342004282407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45935.342004282407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45935.342004282407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45935.342004282407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45935.342004282407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45935.342004282407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45935.342004282407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45935.342004282407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45935.342004282407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45935.342004282407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45935.342004282407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45935.342004282407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45935.342004282407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45935.342004282407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45935.342004282407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45935.342004282407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45935.342004282407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45935.342004282407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45935.342004282407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45935.342004282407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45935.342004282407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45935.342004282407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45935.342004282407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45935.342004282407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45935.342004282407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45935.342004282407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45935.342004282407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45935.342004282407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45935.342004282407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45935.342004282407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45935.342004282407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45935.342004282407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45935.342004282407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45935.342004282407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45935.342004282407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45935.342004282407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45935.342004282407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45935.342004282407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45935.342004282407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45935.342004282407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45935.342004282407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45935.342004282407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45935.342004282407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45935.342004282407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45935.342004282407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45935.342004282407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45935.342004282407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45935.342004282407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45935.342004282407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45935.342004282407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45935.342004282407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45935.342004282407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45935.342004282407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45935.342004282407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45935.342004282407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45935.342004282407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45935.342004282407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45935.342004282407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45935.342004282407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45935.342004282407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45935.342004282407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45935.342004282407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45935.342004282407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45935.342004282407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45935.342004282407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45935.342004282407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45935.342004282407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45935.342004282407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45935.342004282407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45935.342004282407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45935.342004282407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45935.342004282407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45935.342004282407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45935.342004282407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45935.342004282407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45935.342004282407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45935.342004282407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45935.342004282407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45935.342004282407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45935.342004282407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45935.342004282407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45935.342004282407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45935.342004282407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45935.342004282407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45935.342004282407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45935.342004282407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45935.342004282407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45935.342004282407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45935.342004282407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45935.342004282407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45935.342004282407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45935.342004282407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45935.342004282407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45935.342004282407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45935.342004282407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45935.342004282407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45935.342004282407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45935.342004282407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45935.342004282407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45935.342004282407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45935.342004282407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45935.342004282407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45935.342004282407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45935.342004282407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45935.342004282407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45935.342004282407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45935.342004282407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45935.342004282407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45935.342004282407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45935.342004282407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45935.342004282407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45935.342004282407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45935.342004282407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45935.342004282407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45935.342004282407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45935.342004282407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45935.342004282407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45935.342004282407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45935.342004282407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45935.342004282407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45935.342004282407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45935.342004282407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45935.342004282407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45935.342004282407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45935.342004282407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45935.342004282407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45935.342004282407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45935.342004282407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45935.342004282407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45935.342004282407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45935.342004282407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45935.342004282407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45935.342004282407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45935.342004282407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45935.342004282407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45935.342004282407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45935.342004282407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45935.342004282407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45935.342004282407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45935.342004282407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45935.342004282407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45935.342004282407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45935.342004282407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45935.342004282407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45935.342004282407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45935.342004282407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45935.342004282407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45935.342004282407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45935.342004282407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45935.342004282407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45935.342004282407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45935.342004282407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45935.342004282407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45935.342004282407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45935.342004282407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45935.342004282407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45935.342004282407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45935.342004282407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45935.342004282407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45935.342004282407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45935.342004282407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45935.342004282407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45935.342004282407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45935.342004282407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45935.342004282407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45935.342004282407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45935.342004282407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45935.342004282407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45935.342004282407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45935.342004282407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45935.342004282407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45935.342004282407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45935.342004282407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45935.342004282407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45935.342004282407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45935.342004282407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45935.342004282407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45935.342004282407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45935.342004282407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45935.342004282407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45935.342004282407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45935.342004282407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45935.342004282407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45935.342004282407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45935.342004282407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45935.342004282407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45935.342004282407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45935.342004282407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45935.342004282407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45935.342004282407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45935.342004282407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45935.342004282407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45935.342004282407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45935.342004282407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45935.342004282407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45935.342004282407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45935.342004282407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45935.342004282407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45935.342004282407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45935.342004282407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45935.342004282407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45935.342004282407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45935.342004282407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45935.342004282407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45935.342004282407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45935.342004282407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45935.342004282407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45935.342004282407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45935.342004282407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45935.342004282407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45935.342004282407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45935.342004282407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45935.342004282407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45935.342004282407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45935.342004282407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45935.342004282407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45935.342004282407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45935.342004282407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45935.342004282407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45935.342004282407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45935.342004282407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45935.342004282407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45935.342004282407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45935.342004282407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45935.342004282407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45935.342004282407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45935.342004282407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45935.342004282407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45935.342004282407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45935.342004282407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45935.342004282407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45935.342004282407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45935.342004282407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45935.342004282407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45935.342004282407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45935.342004282407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45935.342004282407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45935.342004282407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45935.342004282407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45935.342004282407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45935.342004282407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45935.342004282407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45935.342004282407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45935.342004282407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45935.342004282407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45935.342004282407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45935.342004282407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45935.342004282407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45935.342004282407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45935.342004282407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45935.342004282407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45935.342004282407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45935.342004282407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45935.342004282407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45935.342004282407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45935.342004282407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45935.342004282407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45935.342004282407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45935.342004282407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45935.342004282407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45935.342004282407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45935.342004282407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45935.342004282407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45935.342004282407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45935.342004282407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45935.342004282407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45935.342004282407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45935.342004282407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45935.342004282407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45935.342004282407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45935.342004282407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45935.342004282407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45935.342004282407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45935.342004282407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45935.342004282407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45935.342004282407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45935.342004282407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45935.342004282407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45935.342004282407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45935.342004282407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45935.342004282407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45935.342004282407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45935.342004282407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45935.342004282407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45935.342004282407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45935.342004282407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45935.342004282407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45935.342004282407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45935.342004282407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45935.342004282407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45935.342004282407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45935.342004282407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45935.342004282407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45935.342004282407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45935.342004282407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45935.342004282407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45935.342004282407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45935.342004282407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45935.342004282407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45935.342004282407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45935.342004282407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45935.342004282407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45935.342004282407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45935.342004282407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45935.342004282407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45935.342004282407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45935.342004282407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45935.342004282407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45935.342004282407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45935.342004282407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45935.342004282407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45935.342004282407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45935.342004282407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45935.342004282407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45935.342004282407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45935.342004282407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45935.342004282407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45935.342004282407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45935.342004282407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45935.342004282407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45935.342004282407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45935.342004282407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45935.342004282407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45935.342004282407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45935.342004282407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45935.342004282407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45935.342004282407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45935.342004282407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45935.342004282407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45935.342004282407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45935.342004282407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45935.342004282407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45935.342004282407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45935.342004282407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45935.342004282407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45935.342004282407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45935.342004282407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45935.342004282407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45935.342004282407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45935.342004282407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45935.342004282407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45935.342004282407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45935.342004282407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45935.342004282407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45935.342004282407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45935.342004282407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45935.342004282407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45935.342004282407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45935.342004282407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45935.342004282407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45935.342004282407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45935.342004282407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45935.342004282407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45935.342004282407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45935.342004282407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45935.342004282407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45935.342004282407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45935.342004282407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45935.342004282407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45935.342004282407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45935.342004282407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45935.342004282407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45935.342004282407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45935.342004282407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45935.342004282407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45935.342004282407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45935.342004282407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45935.342004282407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45935.342004282407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45935.342004282407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45935.342004282407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45935.342004282407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45935.342004282407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45935.342004282407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45935.342004282407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45935.342004282407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45935.342004282407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45935.342004282407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45935.342004282407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45935.342004282407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45935.342004282407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45935.342004282407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45935.342004282407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45935.342004282407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45935.342004282407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45935.342004282407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45935.342004282407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45935.342004282407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45935.342004282407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45935.342004282407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45935.342004282407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45935.342004282407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45935.342004282407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45935.342004282407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45935.342004282407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45935.342004282407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45935.342004282407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45935.342004282407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45935.342004282407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45935.342004282407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45935.342004282407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45935.342004282407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45935.342004282407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45935.342004282407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45935.342004282407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45935.342004282407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45935.342004282407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45935.342004282407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45935.342004282407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45935.342004282407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45935.342004282407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45935.342004282407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45935.342004282407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45935.342004282407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45935.342004282407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45935.342004282407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45935.342004282407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45935.342004282407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45935.342004282407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45935.342004282407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45935.342004282407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45935.342004282407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45935.342004282407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45935.342004282407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45935.342004282407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45935.342004282407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45935.342004282407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45935.342004282407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45935.342004282407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45935.342004282407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45935.342004282407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45935.342004282407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45935.342004282407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45935.342004282407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45935.342004282407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45935.342004282407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45935.342004282407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45935.342004282407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45935.342004282407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45935.342004282407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45935.342004282407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45935.342004282407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45935.342004282407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45935.342004282407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45935.342004282407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45935.342004282407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45935.342004282407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45935.342004282407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45935.342004282407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45935.342004282407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45935.342004282407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45935.342004282407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45935.342004282407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45935.342004282407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45935.342004282407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45935.342004282407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45935.342004282407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45935.342004282407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45935.342004282407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45935.342004282407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45935.342004282407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45935.342004282407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45935.342004282407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45935.342004282407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45935.342004282407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45935.342004282407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45935.342004282407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45935.342004282407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45935.342004282407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45935.342004282407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45935.342004282407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45935.342004282407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45935.342004282407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45935.342004282407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45935.342004282407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45935.342004282407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45935.342004282407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45935.342004282407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45935.342004282407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45935.342004282407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45935.342004282407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45935.342004282407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45935.342004282407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45935.342004282407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45935.342004282407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45935.342004282407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45935.342004282407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45935.342004282407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45935.342004282407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45935.342004282407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45935.342004282407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45935.342004282407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45935.342004282407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45935.342004282407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45935.342004282407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45935.342004282407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45935.342004282407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45935.342004282407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45935.342004282407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45935.342004282407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45935.342004282407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45935.342004282407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45935.342004282407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45935.342004282407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45935.342004282407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45935.342004282407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45935.342004282407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45935.342004282407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45935.342004282407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45935.342004282407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45935.342004282407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45935.342004282407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45935.342004282407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45935.342004282407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45935.342004282407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45935.342004282407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45935.342004282407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45935.342004282407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45935.342004282407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45935.342004282407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45935.342004282407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45935.342004282407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45935.342004282407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45935.342004282407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45935.342004282407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45935.342004282407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45935.342004282407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45935.342004282407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45935.342004282407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45935.342004282407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45935.342004282407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45935.342004282407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45935.342004282407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45935.342004282407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45935.342004282407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45935.342004282407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45935.342004282407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45935.342004282407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45935.342004282407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45935.342004282407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45935.342004282407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45935.342004282407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45935.342004282407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45935.342004282407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45935.342004282407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45935.342004282407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45935.342004282407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45935.342004282407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45935.342004282407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45935.342004282407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45935.342004282407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45935.342004282407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45935.342004282407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45935.342004282407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45935.342004282407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45935.342004282407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45935.342004282407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45935.342004282407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45935.342004282407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45935.342004282407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45935.342004282407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45935.342004282407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45935.342004282407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45935.342004282407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45935.342004282407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45935.342004282407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45935.342004282407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45935.342004282407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45935.342004282407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45935.342004282407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45935.342004282407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45935.342004282407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45935.342004282407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45935.342004282407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45935.342004282407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45935.342004282407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45935.342004282407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45935.342004282407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45935.342004282407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45935.342004282407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45935.342004282407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45935.342004282407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45935.342004282407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45935.342004282407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45935.342004282407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45935.342004282407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45935.342004282407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45935.342004282407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45935.342004282407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45935.342004282407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45935.342004282407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45935.342004282407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45935.342004282407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45935.342004282407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45935.342004282407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45935.342004282407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45935.342004282407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45935.342004282407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45935.342004282407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45935.342004282407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45935.342004282407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45935.342004282407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45935.342004282407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45935.342004282407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45935.342004282407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45935.342004282407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45935.342004282407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45935.342004282407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45935.342004282407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45935.342004282407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45935.342004282407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45935.342004282407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45935.342004282407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45935.342004282407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45935.342004282407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45935.342004282407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45935.342004282407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45935.342004282407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45935.342004282407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45935.342004282407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45935.342004282407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45935.342004282407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45935.342004282407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45935.342004282407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45935.342004282407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45935.342004282407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45935.342004282407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45935.342004282407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45935.342004282407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45935.342004282407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45935.342004282407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45935.342004282407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45935.342004282407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45935.342004282407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45935.342004282407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45935.342004282407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45935.342004282407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45935.342004282407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45935.342004282407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45935.342004282407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45935.342004282407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45935.342004282407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45935.342004282407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45935.342004282407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45935.342004282407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45935.342004282407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45935.342004282407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45935.342004282407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45935.342004282407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45935.342004282407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45935.342004282407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45935.342004282407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45935.342004282407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45935.342004282407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45935.342004282407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45935.342004282407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45935.342004282407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45935.342004282407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45935.342004282407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45935.342004282407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45935.342004282407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45935.342004282407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45935.342004282407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45935.342004282407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45935.342004282407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45935.342004282407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45935.342004282407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45935.342004282407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45935.342004282407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45935.342004282407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45935.342004282407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45935.342004282407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45935.342004282407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45935.342004282407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45935.342004282407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45935.342004282407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45935.342004282407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45935.342004282407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45935.342004282407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45935.342004282407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45935.342004282407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45935.342004282407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45935.342004282407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45935.342004282407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45935.342004282407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45935.342004282407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45935.342004282407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45935.342004282407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45935.342004282407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45935.342004282407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45935.342004282407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45935.342004282407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45935.342004282407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45935.342004282407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45935.342004282407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45935.342004282407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45935.342004282407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45935.342004282407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45935.342004282407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45935.342004282407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45935.342004282407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45935.342004282407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45935.342004282407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45935.342004282407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45935.342004282407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45935.342004282407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45935.342004282407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45935.342004282407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45935.342004282407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45935.342004282407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45935.342004282407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45935.342004282407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45935.342004282407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45935.342004282407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45935.342004282407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45935.342004282407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45935.342004282407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45935.342004282407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45935.342004282407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45935.342004282407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45935.342004282407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45935.342004282407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45935.342004282407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45935.342004282407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45935.342004282407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45935.342004282407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45935.342004282407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45935.342004282407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45935.342004282407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45935.342004282407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45935.342004282407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45935.342004282407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45935.342004282407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45935.342004282407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45935.342004282407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45935.342004282407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45935.342004282407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45935.342004282407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45935.342004282407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45935.342004282407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45935.342004282407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45935.342004282407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45935.342004282407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45935.342004282407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45935.342004282407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45935.342004282407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45935.342004282407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45935.342004282407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45935.342004282407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45935.342004282407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45935.342004282407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45935.342004282407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45935.342004282407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45935.342004282407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45935.342004282407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45935.342004282407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45935.342004282407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45935.342004282407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45935.342004282407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45935.342004282407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45935.342004282407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45935.342004282407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45935.342004282407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45935.342004282407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45935.342004282407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45935.342004282407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45935.342004282407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45935.342004282407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45935.342004282407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45935.342004282407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45935.342004282407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45935.342004282407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45935.342004282407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45935.342004282407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45935.342004282407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45935.342004282407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45935.342004282407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45935.342004282407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45935.342004282407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45935.342004282407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45935.342004282407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45935.342004282407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45935.342004282407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45935.342004282407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45935.342004282407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45935.342004282407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45935.342004282407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45935.342004282407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45935.342004282407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45935.342004282407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45935.342004282407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45935.342004282407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45935.342004282407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45935.342004282407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45935.342004282407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45935.342004282407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45935.342004282407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45935.342004282407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45935.342004282407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45935.342004282407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45935.342004282407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45935.342004282407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45935.342004282407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45935.342004282407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45935.342004282407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45935.342004282407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45935.342004282407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45935.342004282407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45935.342004282407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45935.342004282407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45935.342004282407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45935.342004282407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45935.342004282407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45935.342004282407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45935.342004282407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45935.342004282407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45935.342004282407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45935.342004282407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45935.342004282407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45935.342004282407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45935.342004282407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45935.342004282407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45935.342004282407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45935.342004282407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45935.342004282407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45935.342004282407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45935.342004282407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45935.342004282407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45935.342004282407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45935.342004282407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45935.342004282407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45935.342004282407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45935.342004282407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45935.342004282407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45935.342004282407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45935.342004282407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45935.342004282407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45935.342004282407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45935.342004282407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45935.342004282407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45935.342004282407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45935.342004282407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45935.342004282407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45935.342004282407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45935.342004282407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45935.342004282407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45935.342004282407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45935.342004282407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45935.342004282407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45935.342004282407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45935.342004282407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45935.342004282407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45935.342004282407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45935.342004282407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45935.342004282407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45935.342004282407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45935.342004282407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45935.342004282407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45935.342004282407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45935.342004282407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45935.342004282407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45935.342004282407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45935.342004282407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45935.342004282407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45935.342004282407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45935.342004282407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45935.342004282407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45935.342004282407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45935.342004282407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45935.342004282407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45935.342004282407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45935.342004282407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45935.342004282407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45935.342004282407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45935.342004282407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45935.342004282407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45935.342004282407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45935.342004282407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45935.342004282407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45935.342004282407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45935.342004282407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45935.342004282407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45935.342004282407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45935.342004282407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45935.342004282407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45935.342004282407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45935.342004282407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45935.342004282407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45935.342004282407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45935.342004282407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45935.342004282407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45935.342004282407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45935.342004282407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45935.342004282407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45935.342004282407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45935.342004282407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45935.342004282407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45935.342004282407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45935.342004282407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45935.342004282407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45935.342004282407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45935.342004282407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45935.342004282407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45935.342004282407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45935.342004282407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45935.342004282407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45935.342004282407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45935.342004282407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45935.342004282407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45935.342004282407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45935.342004282407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45935.342004282407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45935.342004282407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45935.342004282407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45935.342004282407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45935.342004282407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45935.342004282407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45935.342004282407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45935.342004282407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45935.342004282407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45935.342004282407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45935.342004282407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45935.342004282407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45935.342004282407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45935.342004282407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45935.342004282407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45935.342004282407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45935.342004282407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45935.342004282407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45935.342004282407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45935.342004282407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45935.342004282407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45935.342004282407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45935.342004282407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45935.342004282407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45935.342004282407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45935.342004282407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45935.342004282407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45935.342004282407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45935.342004282407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45935.342004282407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45935.342004282407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45935.342004282407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45935.342004282407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45935.342004282407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45935.342004282407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45935.342004282407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45935.342004282407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45935.342004282407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45935.342004282407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45935.342004282407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45935.342004282407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45935.342004282407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45935.342004282407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45935.342004282407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45935.342004282407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45935.342004282407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45935.342004282407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45935.342004282407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45935.342004282407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45935.342004282407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45935.342004282407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45935.342004282407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45935.342004282407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45935.342004282407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45935.342004282407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45935.342004282407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45935.342004282407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45935.342004282407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45935.342004282407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45935.342004282407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45935.342004282407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45935.342004282407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45935.342004282407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45935.342004282407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45935.342004282407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45935.342004282407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45935.342004282407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45935.342004282407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45935.342004282407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45935.342004282407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45935.342004282407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45935.342004282407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45935.342004282407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45935.342004282407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45935.342004282407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45935.342004282407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45935.342004282407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45935.342004282407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45935.342004282407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45935.342004282407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45935.342004282407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45935.342004282407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45935.342004282407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45935.342004282407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45935.342004282407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45935.342004282407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45935.342004282407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45935.342004282407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45935.342004282407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45935.342004282407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45935.342004282407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45935.342004282407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45935.342004282407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45935.342004282407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45935.342004282407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45935.342004282407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45935.342004282407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45935.342004282407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45935.342004282407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45935.342004282407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45935.342004282407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45935.342004282407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45935.342004282407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45935.342004282407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45935.342004282407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45935.342004282407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45935.342004282407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45935.342004282407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45935.342004282407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45935.342004282407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45935.342004282407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45935.342004282407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45935.342004282407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45935.342004282407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45935.342004282407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45935.342004282407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45935.342004282407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45935.342004282407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45935.342004282407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45935.342004282407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45935.342004282407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45935.342004282407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45935.342004282407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45935.342004282407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45935.342004282407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45935.342004282407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45935.342004282407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45935.342004282407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45935.342004282407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45935.342004282407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45935.342004282407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45935.342004282407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45935.342004282407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45935.342004282407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45935.342004282407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45935.342004282407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45935.342004282407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45935.342004282407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45935.342004282407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45935.342004282407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45935.342004282407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45935.342004282407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45935.342004282407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45935.342004282407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45935.342004282407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45935.342004282407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45935.342004282407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45935.342004282407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45935.342004282407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45935.342004282407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45935.342004282407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45935.342004282407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45935.342004282407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45935.342004282407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45935.342004282407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45935.342004282407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45935.342004282407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45935.342004282407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45935.342004282407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45935.342004282407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45935.342004282407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45935.342004282407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45935.342004282407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45935.342004282407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45935.342004282407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45935.342004282407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45935.342004282407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45935.342004282407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45935.342004282407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45935.342004282407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45935.342004282407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45935.342004282407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45935.342004282407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45935.342004282407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45935.342004282407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45935.342004282407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45935.342004282407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45935.342004282407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45935.342004282407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45935.342004282407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45935.342004282407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45935.342004282407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45935.342004282407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45935.342004282407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45935.342004282407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45935.342004282407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45935.342004282407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45935.342004282407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45935.342004282407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45935.342004282407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45935.342004282407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45935.342004282407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45935.342004282407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45935.342004282407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45935.342004282407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45935.342004282407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45935.342004282407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45935.342004282407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45935.342004282407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45935.342004282407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45935.342004282407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45935.342004282407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45935.342004282407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45935.342004282407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45935.342004282407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45935.342004282407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45935.342004282407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45935.342004282407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45935.342004282407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45935.342004282407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45935.342004282407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45935.342004282407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45935.342004282407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45935.342004282407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45935.342004282407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45935.342004282407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45935.342004282407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45935.342004282407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45935.342004282407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45935.342004282407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45935.342004282407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45935.342004282407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45935.342004282407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45935.342004282407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45935.342004282407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45935.342004282407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45935.342004282407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45935.342004282407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45935.342004282407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45935.342004282407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45935.342004282407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45935.342004282407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45935.342004282407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45935.342004282407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45935.342004282407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45935.342004282407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45935.342004282407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45935.342004282407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45935.342004282407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45935.342004282407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45935.342004282407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45935.342004282407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45935.342004282407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45935.342004282407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45935.342004282407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45935.342004282407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45935.342004282407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45935.342004282407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45935.342004282407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45935.342004282407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45935.342004282407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45935.342004282407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45935.342004282407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45935.342004282407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45935.342004282407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45935.342004282407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45935.342004282407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45935.342004282407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45935.342004282407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45935.342004282407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45935.342004282407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45935.342004282407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45935.342004282407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45935.342004282407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45935.342004282407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45935.342004282407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45935.342004282407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45935.342004282407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45935.342004282407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45935.342004282407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45935.342004282407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45935.342004282407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45935.342004282407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45935.342004282407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45935.342004282407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45935.342004282407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45935.342004282407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45935.342004282407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45935.342004282407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45935.342004282407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45935.342004282407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45935.342004282407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45935.342004282407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45935.342004282407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45935.342004282407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45935.342004282407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45935.342004282407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45935.342004282407</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231.8612866898111</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4.451726504630642</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3</v>
      </c>
      <c r="D4" s="107" t="s">
        <v>36308</v>
      </c>
      <c r="E4" s="112" t="s">
        <v>39043</v>
      </c>
      <c r="F4" s="113">
        <v>45934.702430555553</v>
      </c>
      <c r="G4" s="114">
        <f ca="1">IFERROR(NOW()-F4,"")</f>
        <v>0.63957372685399605</v>
      </c>
      <c r="H4" s="113">
        <v>45934.712175925924</v>
      </c>
      <c r="I4" s="110" t="str">
        <f>IFERROR(VLOOKUP(D4,DB!A:F,6,0),"")</f>
        <v>Generator-SG</v>
      </c>
      <c r="J4" s="110" t="str">
        <f>IFERROR(VLOOKUP(D4,DB!A:G,7,0),"")</f>
        <v>Dead</v>
      </c>
      <c r="K4" s="115" t="s">
        <v>39066</v>
      </c>
      <c r="L4" s="107" t="str">
        <f>IFERROR(VLOOKUP(D4,DB!A:I,9,0),"")</f>
        <v>Latis</v>
      </c>
    </row>
    <row r="5" spans="1:16" ht="31.5" customHeight="1">
      <c r="A5" s="110" t="s">
        <v>39067</v>
      </c>
      <c r="B5" s="110" t="str">
        <f>IFERROR(VLOOKUP(D5,DB!A:K,11,0),"")</f>
        <v>R4</v>
      </c>
      <c r="C5" s="111">
        <v>1</v>
      </c>
      <c r="D5" s="107" t="s">
        <v>27578</v>
      </c>
      <c r="E5" s="112" t="s">
        <v>38964</v>
      </c>
      <c r="F5" s="113">
        <v>45934.845833333333</v>
      </c>
      <c r="G5" s="114">
        <f ca="1">IFERROR(NOW()-F5,"")</f>
        <v>0.4961709490744397</v>
      </c>
      <c r="H5" s="113">
        <v>45934.813009259262</v>
      </c>
      <c r="I5" s="110" t="str">
        <f>IFERROR(VLOOKUP(D5,DB!A:F,6,0),"")</f>
        <v>SCECO</v>
      </c>
      <c r="J5" s="110" t="str">
        <f>IFERROR(VLOOKUP(D5,DB!A:G,7,0),"")</f>
        <v>Dead</v>
      </c>
      <c r="K5" s="115" t="s">
        <v>39068</v>
      </c>
      <c r="L5" s="107" t="str">
        <f>IFERROR(VLOOKUP(D5,DB!A:I,9,0),"")</f>
        <v>Latis</v>
      </c>
    </row>
    <row r="6" spans="1:16" ht="15" customHeight="1">
      <c r="A6" s="110" t="s">
        <v>39069</v>
      </c>
      <c r="B6" s="110" t="str">
        <f>IFERROR(VLOOKUP(D6,DB!A:K,11,0),"")</f>
        <v>R4</v>
      </c>
      <c r="C6" s="111">
        <v>1</v>
      </c>
      <c r="D6" s="107" t="s">
        <v>34306</v>
      </c>
      <c r="E6" s="112" t="s">
        <v>38964</v>
      </c>
      <c r="F6" s="113">
        <v>45934.995312500003</v>
      </c>
      <c r="G6" s="114">
        <f ca="1">IFERROR(NOW()-F6,"")</f>
        <v>0.34669178240437759</v>
      </c>
      <c r="H6" s="113">
        <v>45934.989328703705</v>
      </c>
      <c r="I6" s="110" t="str">
        <f>IFERROR(VLOOKUP(D6,DB!A:F,6,0),"")</f>
        <v>SCECO</v>
      </c>
      <c r="J6" s="110" t="str">
        <f>IFERROR(VLOOKUP(D6,DB!A:G,7,0),"")</f>
        <v>Dead</v>
      </c>
      <c r="K6" s="115" t="s">
        <v>39070</v>
      </c>
      <c r="L6" s="107" t="str">
        <f>IFERROR(VLOOKUP(D6,DB!A:I,9,0),"")</f>
        <v>Latis</v>
      </c>
    </row>
    <row r="7" spans="1:16" ht="15" customHeight="1">
      <c r="A7" s="110" t="s">
        <v>39071</v>
      </c>
      <c r="B7" s="110" t="str">
        <f>IFERROR(VLOOKUP(D7,DB!A:K,11,0),"")</f>
        <v>R4</v>
      </c>
      <c r="C7" s="111">
        <v>2</v>
      </c>
      <c r="D7" s="107" t="s">
        <v>25891</v>
      </c>
      <c r="E7" s="112" t="s">
        <v>38964</v>
      </c>
      <c r="F7" s="113">
        <v>45935.156944444447</v>
      </c>
      <c r="G7" s="114">
        <f ca="1">IFERROR(NOW()-F7,"")</f>
        <v>0.1850598379605799</v>
      </c>
      <c r="H7" s="113">
        <v>45935.07104166667</v>
      </c>
      <c r="I7" s="110" t="str">
        <f>IFERROR(VLOOKUP(D7,DB!A:F,6,0),"")</f>
        <v>Generator-SG</v>
      </c>
      <c r="J7" s="110" t="str">
        <f>IFERROR(VLOOKUP(D7,DB!A:G,7,0),"")</f>
        <v>Good</v>
      </c>
      <c r="K7" s="115" t="s">
        <v>39072</v>
      </c>
      <c r="L7" s="107" t="str">
        <f>IFERROR(VLOOKUP(D7,DB!A:I,9,0),"")</f>
        <v>Latis</v>
      </c>
    </row>
    <row r="8" spans="1:16" ht="15" customHeight="1">
      <c r="A8" s="110" t="s">
        <v>39073</v>
      </c>
      <c r="B8" s="110" t="str">
        <f>IFERROR(VLOOKUP(D8,DB!A:K,11,0),"")</f>
        <v>R4</v>
      </c>
      <c r="C8" s="111">
        <v>1</v>
      </c>
      <c r="D8" s="107" t="s">
        <v>28333</v>
      </c>
      <c r="E8" s="112" t="s">
        <v>38964</v>
      </c>
      <c r="F8" s="113">
        <v>45935.321701388886</v>
      </c>
      <c r="G8" s="114">
        <f ca="1">IFERROR(NOW()-F8,"")</f>
        <v>2.030289352114778E-2</v>
      </c>
      <c r="H8" s="113">
        <v>45935.315972222219</v>
      </c>
      <c r="I8" s="110" t="str">
        <f>IFERROR(VLOOKUP(D8,DB!A:F,6,0),"")</f>
        <v>SCECO</v>
      </c>
      <c r="J8" s="110" t="str">
        <f>IFERROR(VLOOKUP(D8,DB!A:G,7,0),"")</f>
        <v>Dead</v>
      </c>
      <c r="K8" s="115" t="s">
        <v>39074</v>
      </c>
      <c r="L8" s="107" t="str">
        <f>IFERROR(VLOOKUP(D8,DB!A:I,9,0),"")</f>
        <v>Latis</v>
      </c>
    </row>
    <row r="9" spans="1:16" ht="15" customHeight="1">
      <c r="A9" s="110"/>
      <c r="B9" s="110" t="str">
        <f>IFERROR(VLOOKUP(D9,DB!A:K,11,0),"")</f>
        <v/>
      </c>
      <c r="C9" s="111"/>
      <c r="D9" s="107"/>
      <c r="E9" s="112"/>
      <c r="F9" s="113"/>
      <c r="G9" s="114">
        <f ca="1">IFERROR(NOW()-F9,"")</f>
        <v>45935.342004282407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45935.342004282407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45935.342004282407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45935.342004282407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45935.342004282407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45935.342004282407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45935.342004282407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45935.342004282407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45935.342004282407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45935.342004282407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45935.342004282407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45935.342004282407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45935.342004282407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45935.342004282407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45935.342004282407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45935.342004282407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45935.342004282407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45935.342004282407</v>
      </c>
      <c r="H26" s="113"/>
      <c r="I26" s="110" t="str">
        <f>IFERROR(VLOOKUP(D26,DB!A:F,6,0),"")</f>
        <v/>
      </c>
      <c r="J26" s="110" t="str">
        <f>IFERROR(VLOOKUP(D26,DB!A:G,7,0),"")</f>
        <v/>
      </c>
      <c r="K26" s="115"/>
      <c r="L26" s="107" t="str">
        <f>IFERROR(VLOOKUP(D26,DB!A:I,9,0),"")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39075</v>
      </c>
      <c r="B2" s="37" t="str">
        <f>IFERROR(VLOOKUP(D2,DB!A:K,11,0),"")</f>
        <v>R5</v>
      </c>
      <c r="C2" s="37">
        <v>3</v>
      </c>
      <c r="D2" s="37" t="s">
        <v>36000</v>
      </c>
      <c r="E2" s="37" t="s">
        <v>38964</v>
      </c>
      <c r="F2" s="38">
        <v>45891.832060185188</v>
      </c>
      <c r="G2" s="39">
        <f t="shared" ref="G2" ca="1" si="0">IFERROR(NOW()-F2,"-")</f>
        <v>43.509944097218977</v>
      </c>
      <c r="H2" s="38">
        <v>45891.790393518517</v>
      </c>
      <c r="I2" s="37" t="str">
        <f>IFERROR(VLOOKUP(D2,DB!A:F,6,0),"")</f>
        <v>Generator-SG</v>
      </c>
      <c r="J2" s="37" t="str">
        <f>IFERROR(VLOOKUP(D2,DB!A:G,7,0),"")</f>
        <v>Vandalized</v>
      </c>
      <c r="K2" s="37" t="s">
        <v>39076</v>
      </c>
      <c r="L2" s="37" t="str">
        <f>IFERROR(VLOOKUP(D2,DB!A:I,9,0),"")</f>
        <v>Latis</v>
      </c>
      <c r="M2" s="136"/>
    </row>
    <row r="3" spans="1:13" ht="30.75">
      <c r="A3" s="37" t="s">
        <v>39077</v>
      </c>
      <c r="B3" s="37" t="str">
        <f>IFERROR(VLOOKUP(D3,DB!A:K,11,0),"")</f>
        <v>R5</v>
      </c>
      <c r="C3" s="37">
        <v>1</v>
      </c>
      <c r="D3" s="37" t="s">
        <v>31295</v>
      </c>
      <c r="E3" s="37" t="s">
        <v>39043</v>
      </c>
      <c r="F3" s="38">
        <v>45926.188877314817</v>
      </c>
      <c r="G3" s="39">
        <f ca="1">IFERROR(NOW()-F3,"-")</f>
        <v>9.1531269675906515</v>
      </c>
      <c r="H3" s="38">
        <v>45926.158159722225</v>
      </c>
      <c r="I3" s="37" t="str">
        <f>IFERROR(VLOOKUP(D3,DB!A:F,6,0),"")</f>
        <v>SCECO</v>
      </c>
      <c r="J3" s="37" t="str">
        <f>IFERROR(VLOOKUP(D3,DB!A:G,7,0),"")</f>
        <v>Good</v>
      </c>
      <c r="K3" s="37" t="s">
        <v>39078</v>
      </c>
      <c r="L3" s="37" t="str">
        <f>IFERROR(VLOOKUP(D3,DB!A:I,9,0),"")</f>
        <v>Latis</v>
      </c>
      <c r="M3" s="136"/>
    </row>
    <row r="4" spans="1:13" ht="15">
      <c r="A4" s="37"/>
      <c r="B4" s="37" t="str">
        <f>IFERROR(VLOOKUP(D4,DB!A:K,11,0),"")</f>
        <v/>
      </c>
      <c r="C4" s="37"/>
      <c r="D4" s="37"/>
      <c r="E4" s="37"/>
      <c r="F4" s="38"/>
      <c r="G4" s="39">
        <f ca="1">IFERROR(NOW()-F4,"-")</f>
        <v>45935.342004282407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45935.342004282407</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45935.342004282407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45935.342004282407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45935.342004282407</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45935.342004282407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45935.342004282407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45935.342004282407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45935.342004282407</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45935.342004282407</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45935.342004282407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45935.342004282407</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45935.342004282407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45935.342004282407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45935.342004282407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45935.342004282407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45935.342004282407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45935.342004282407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45935.342004282407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45935.342004282407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45935.342004282407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45935.342004282407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45935.342004282407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45935.342004282407</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45935.342004282407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45935.342004282407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45935.342004282407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45935.342004282407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45935.342004282407</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45935.342004282407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45935.342004282407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45935.342004282407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45935.342004282407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45935.342004282407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45935.342004282407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45935.342004282407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45935.342004282407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45935.342004282407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45935.342004282407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45935.342004282407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45935.342004282407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45935.342004282407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45935.342004282407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45935.342004282407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45935.342004282407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45935.342004282407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45935.342004282407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45935.342004282407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45935.342004282407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45935.342004282407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45935.342004282407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45935.342004282407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45935.342004282407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45935.342004282407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45935.342004282407</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45935.342004282407</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45935.342004282407</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45935.342004282407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45935.342004282407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45935.342004282407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45935.342004282407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45935.342004282407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45935.342004282407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45935.342004282407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45935.342004282407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45935.342004282407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45935.342004282407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45935.342004282407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45935.342004282407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45935.342004282407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45935.342004282407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45935.342004282407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45935.342004282407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45935.342004282407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45935.342004282407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45935.342004282407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45935.342004282407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45935.342004282407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45935.342004282407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45935.342004282407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45935.342004282407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45935.342004282407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45935.342004282407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45935.342004282407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45935.342004282407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45935.342004282407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45935.342004282407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45935.342004282407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45935.342004282407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45935.342004282407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45935.342004282407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45935.342004282407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45935.342004282407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45935.342004282407</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45935.342004282407</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45935.342004282407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45935.342004282407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45935.342004282407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45935.342004282407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45935.342004282407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45935.342004282407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45935.342004282407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45935.342004282407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45935.342004282407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45935.342004282407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45935.342004282407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45935.342004282407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45935.342004282407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45935.342004282407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45935.342004282407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45935.342004282407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45935.342004282407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45935.342004282407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45935.342004282407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45935.342004282407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45935.342004282407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45935.342004282407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45935.342004282407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45935.342004282407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45935.342004282407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45935.342004282407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45935.342004282407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45935.342004282407</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45935.342004282407</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45935.342004282407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45935.342004282407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45935.342004282407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45935.342004282407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45935.342004282407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45935.342004282407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45935.342004282407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45935.342004282407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45935.342004282407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45935.342004282407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45935.342004282407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45935.342004282407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45935.342004282407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45935.342004282407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45935.342004282407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45935.342004282407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45935.342004282407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45935.342004282407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45935.342004282407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45935.342004282407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45935.342004282407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45935.342004282407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45935.342004282407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45935.342004282407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45935.342004282407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45935.342004282407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45935.342004282407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45935.342004282407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45935.342004282407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45935.342004282407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45935.342004282407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45935.342004282407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45935.342004282407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45935.342004282407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45935.342004282407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45935.342004282407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45935.342004282407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45935.342004282407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45935.342004282407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45935.342004282407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45935.342004282407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45935.342004282407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45935.342004282407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45935.342004282407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45935.342004282407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45935.342004282407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45935.342004282407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45935.342004282407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45935.342004282407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45935.342004282407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45935.342004282407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45935.342004282407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45935.342004282407</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45935.342004282407</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37" t="s">
        <v>5398</v>
      </c>
      <c r="C2" s="137">
        <v>1</v>
      </c>
      <c r="D2" s="137" t="s">
        <v>32861</v>
      </c>
      <c r="E2" s="137" t="s">
        <v>39080</v>
      </c>
      <c r="F2" s="138">
        <v>45933.880972222221</v>
      </c>
      <c r="G2" s="139">
        <f ca="1">IFERROR(NOW()-F2,"-")</f>
        <v>1.4610320601859712</v>
      </c>
      <c r="H2" s="140">
        <v>45929.455266203702</v>
      </c>
      <c r="I2" s="137" t="str">
        <f>IFERROR(VLOOKUP(D2,DB!A:F,6,0),"")</f>
        <v>SCECO</v>
      </c>
      <c r="J2" s="137" t="str">
        <f>IFERROR(VLOOKUP(D2,DB!A:G,7,0),"")</f>
        <v>In progress</v>
      </c>
      <c r="K2" s="137" t="s">
        <v>39081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39082</v>
      </c>
      <c r="B3" s="137" t="s">
        <v>5398</v>
      </c>
      <c r="C3" s="137">
        <v>1</v>
      </c>
      <c r="D3" s="137" t="s">
        <v>34463</v>
      </c>
      <c r="E3" s="137" t="s">
        <v>39080</v>
      </c>
      <c r="F3" s="138">
        <v>45926.772847222222</v>
      </c>
      <c r="G3" s="139">
        <f ca="1">IFERROR(NOW()-F3,"-")</f>
        <v>8.5691570601848071</v>
      </c>
      <c r="H3" s="140">
        <v>45927.449074074102</v>
      </c>
      <c r="I3" s="137" t="str">
        <f>IFERROR(VLOOKUP(D3,DB!A:F,6,0),"")</f>
        <v>SCECO</v>
      </c>
      <c r="J3" s="137" t="str">
        <f>IFERROR(VLOOKUP(D3,DB!A:G,7,0),"")</f>
        <v>Weak</v>
      </c>
      <c r="K3" s="137" t="s">
        <v>39081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39083</v>
      </c>
      <c r="B4" s="137" t="s">
        <v>5398</v>
      </c>
      <c r="C4" s="137">
        <v>1</v>
      </c>
      <c r="D4" s="137" t="s">
        <v>33408</v>
      </c>
      <c r="E4" s="137" t="s">
        <v>38964</v>
      </c>
      <c r="F4" s="138">
        <v>45934.942245370374</v>
      </c>
      <c r="G4" s="139">
        <f ca="1">IFERROR(NOW()-F4,"-")</f>
        <v>0.39975891203357605</v>
      </c>
      <c r="H4" s="140">
        <v>45934.470231481479</v>
      </c>
      <c r="I4" s="137" t="str">
        <f>IFERROR(VLOOKUP(D4,DB!A:F,6,0),"")</f>
        <v>SCECO</v>
      </c>
      <c r="J4" s="137" t="str">
        <f>IFERROR(VLOOKUP(D4,DB!A:G,7,0),"")</f>
        <v>Dead</v>
      </c>
      <c r="K4" s="137" t="s">
        <v>39081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37" t="str">
        <f>IFERROR(VLOOKUP(D5,DB!A:K,11,0),"")</f>
        <v>R6</v>
      </c>
      <c r="C5" s="137">
        <v>1</v>
      </c>
      <c r="D5" s="137" t="s">
        <v>33684</v>
      </c>
      <c r="E5" s="137" t="s">
        <v>38964</v>
      </c>
      <c r="F5" s="140">
        <v>45933.705324074072</v>
      </c>
      <c r="G5" s="139">
        <f ca="1">IFERROR(NOW()-F5,"-")</f>
        <v>1.636680208335747</v>
      </c>
      <c r="H5" s="140">
        <v>45933.228229166663</v>
      </c>
      <c r="I5" s="137" t="str">
        <f>IFERROR(VLOOKUP(D5,DB!A:F,6,0),"")</f>
        <v>SCECO</v>
      </c>
      <c r="J5" s="137" t="str">
        <f>IFERROR(VLOOKUP(D5,DB!A:G,7,0),"")</f>
        <v>Weak</v>
      </c>
      <c r="K5" s="137" t="s">
        <v>39085</v>
      </c>
      <c r="L5" s="137" t="str">
        <f>IFERROR(VLOOKUP(D5,DB!A:I,9,0),"")</f>
        <v>Latis</v>
      </c>
    </row>
    <row r="6" spans="1:16383" ht="31.5" customHeight="1">
      <c r="A6" s="137" t="s">
        <v>39086</v>
      </c>
      <c r="B6" s="137" t="str">
        <f>IFERROR(VLOOKUP(D6,DB!A:K,11,0),"")</f>
        <v>R6</v>
      </c>
      <c r="C6" s="137">
        <v>1</v>
      </c>
      <c r="D6" s="137" t="s">
        <v>36815</v>
      </c>
      <c r="E6" s="137" t="s">
        <v>38964</v>
      </c>
      <c r="F6" s="140">
        <v>45935.280729166669</v>
      </c>
      <c r="G6" s="137">
        <f ca="1">IFERROR(NOW()-F6,"-")</f>
        <v>6.1275115738681052E-2</v>
      </c>
      <c r="H6" s="140">
        <v>45935.274942129632</v>
      </c>
      <c r="I6" s="137" t="str">
        <f>IFERROR(VLOOKUP(D6,DB!A:F,6,0),"")</f>
        <v>SCECO</v>
      </c>
      <c r="J6" s="137" t="str">
        <f>IFERROR(VLOOKUP(D6,DB!A:G,7,0),"")</f>
        <v>Vandalized</v>
      </c>
      <c r="K6" s="137" t="s">
        <v>39087</v>
      </c>
      <c r="L6" s="137" t="str">
        <f>IFERROR(VLOOKUP(D6,DB!A:I,9,0),"")</f>
        <v>Latis</v>
      </c>
      <c r="M6" s="137"/>
    </row>
    <row r="7" spans="1:16383" ht="31.5" customHeight="1">
      <c r="A7" s="121"/>
      <c r="B7" s="137" t="str">
        <f>IFERROR(VLOOKUP(D7,DB!A:K,11,0),"")</f>
        <v/>
      </c>
      <c r="C7" s="137"/>
      <c r="D7" s="137"/>
      <c r="E7" s="137"/>
      <c r="F7" s="137"/>
      <c r="G7" s="137">
        <f ca="1">IFERROR(NOW()-F7,"-")</f>
        <v>45935.342004282407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45935.342004282407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45935.342004282407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45935.342004282407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45935.342004282407</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45935.342004282407</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45935.342004282407</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45935.342004282407</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45935.342004282407</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45935.342004282407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45935.342004282407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45935.342004282407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45935.342004282407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45935.342004282407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45935.342004282407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45935.342004282407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45935.342004282407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45935.342004282407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45935.342004282407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45935.342004282407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45935.342004282407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45935.342004282407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45935.342004282407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45935.342004282407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45935.342004282407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45935.342004282407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45935.342004282407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45935.342004282407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45935.342004282407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45935.342004282407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45935.342004282407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45935.342004282407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45935.342004282407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45935.342004282407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45935.342004282407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45935.342004282407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45935.342004282407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45935.342004282407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45935.342004282407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45935.342004282407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45935.342004282407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45935.342004282407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45935.342004282407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45935.342004282407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45935.342004282407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45935.342004282407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45935.342004282407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45935.342004282407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45935.342004282407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45935.342004282407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45935.342004282407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45935.342004282407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45935.342004282407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45935.342004282407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45935.342004282407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45935.342004282407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45935.342004282407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45935.342004282407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45935.342004282407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45935.342004282407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45935.342004282407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45935.342004282407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45935.342004282407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45935.342004282407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45935.342004282407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45935.342004282407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45935.342004282407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45935.342004282407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45935.342004282407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45935.342004282407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45935.342004282407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45935.342004282407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45935.342004282407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45935.342004282407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45935.342004282407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45935.342004282407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45935.342004282407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45935.342004282407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45935.342004282407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45935.342004282407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45935.342004282407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45935.342004282407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45935.342004282407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45935.342004282407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45935.342004282407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45935.342004282407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45935.342004282407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45935.342004282407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45935.342004282407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45935.342004282407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45935.342004282407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45935.342004282407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45935.342004282407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45935.342004282407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45935.342004282407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45935.342004282407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45935.342004282407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45935.342004282407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45935.342004282407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45935.342004282407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45935.342004282407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45935.342004282407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45935.342004282407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45935.342004282407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45935.342004282407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45935.342004282407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45935.342004282407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45935.342004282407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45935.342004282407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45935.342004282407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45935.342004282407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45935.342004282407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45935.342004282407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45935.342004282407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45935.342004282407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45935.342004282407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45935.342004282407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45935.342004282407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45935.342004282407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45935.342004282407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45935.342004282407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45935.342004282407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45935.342004282407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45935.342004282407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45935.342004282407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45935.342004282407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45935.342004282407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45935.342004282407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45935.342004282407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45935.342004282407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45935.342004282407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45935.342004282407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45935.342004282407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45935.342004282407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45935.342004282407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45935.342004282407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45935.342004282407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45935.342004282407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45935.342004282407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45935.342004282407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45935.342004282407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45935.342004282407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45935.342004282407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45935.342004282407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45935.342004282407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45935.342004282407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45935.342004282407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45935.342004282407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45935.342004282407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45935.342004282407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45935.342004282407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45935.342004282407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45935.342004282407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45935.342004282407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45935.342004282407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45935.342004282407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45935.342004282407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45935.342004282407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45935.342004282407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45935.342004282407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45935.342004282407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45935.342004282407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45935.342004282407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45935.342004282407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45935.342004282407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45935.342004282407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45935.342004282407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45935.342004282407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45935.342004282407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45935.342004282407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45935.342004282407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45935.342004282407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45935.342004282407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45935.342004282407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45935.342004282407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45935.342004282407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45935.342004282407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45935.342004282407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45935.342004282407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45935.342004282407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45935.342004282407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45935.342004282407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45935.342004282407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45935.342004282407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45935.342004282407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45935.342004282407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45935.342004282407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45935.342004282407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45935.342004282407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45935.342004282407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45935.342004282407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45935.342004282407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45935.342004282407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45935.342004282407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45935.342004282407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45935.342004282407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45935.342004282407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45935.342004282407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45935.342004282407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45935.342004282407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45935.342004282407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45935.342004282407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45935.342004282407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45935.342004282407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45935.342004282407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45935.342004282407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45935.342004282407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45935.342004282407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45935.342004282407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45935.342004282407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45935.342004282407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45935.342004282407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45935.342004282407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45935.342004282407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45935.342004282407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45935.342004282407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45935.342004282407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45935.342004282407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45935.342004282407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45935.342004282407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45935.342004282407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45935.342004282407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45935.342004282407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45935.342004282407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45935.342004282407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45935.342004282407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45935.342004282407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45935.342004282407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45935.342004282407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45935.342004282407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45935.342004282407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45935.342004282407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45935.342004282407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45935.342004282407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45935.342004282407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45935.342004282407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45935.342004282407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45935.342004282407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45935.342004282407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45935.342004282407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45935.342004282407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45935.342004282407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45935.342004282407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45935.342004282407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45935.342004282407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45935.342004282407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45935.342004282407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45935.342004282407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45935.342004282407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45935.342004282407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45935.342004282407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45935.342004282407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45935.342004282407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45935.342004282407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45935.342004282407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45935.342004282407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45935.342004282407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45935.342004282407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45935.342004282407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45935.342004282407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45935.342004282407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45935.342004282407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45935.342004282407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45935.342004282407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45935.342004282407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45935.342004282407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45935.342004282407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45935.342004282407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45935.342004282407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45935.342004282407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45935.342004282407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45935.342004282407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45935.342004282407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45935.342004282407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45935.342004282407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45935.342004282407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45935.342004282407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45935.342004282407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45935.342004282407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45935.342004282407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45935.342004282407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45935.342004282407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45935.342004282407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45935.342004282407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45935.342004282407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45935.342004282407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45935.342004282407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45935.342004282407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45935.342004282407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45935.342004282407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45935.342004282407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45935.342004282407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45935.342004282407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45935.342004282407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45935.342004282407</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2025-10-05T05:13:03Z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