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52" documentId="13_ncr:1_{F6CB121F-512D-4AA6-A0C1-0FB36C537598}" xr6:coauthVersionLast="47" xr6:coauthVersionMax="47" xr10:uidLastSave="{8D1013F5-C765-421C-BE37-DB26BE62DDB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G6"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G7" i="6"/>
  <c r="I7" i="6"/>
  <c r="L7"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<sst xmlns="http://schemas.openxmlformats.org/spreadsheetml/2006/main" count="178607" uniqueCount="39086">
  <si>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</si>
  <si>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</si>
  <si>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</si>
  <si>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</si>
  <si>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</si>
  <si>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</si>
  <si>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</si>
  <si>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</si>
  <si>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</si>
  <si>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</si>
  <si>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</si>
  <si>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</si>
  <si>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</si>
  <si>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</si>
  <si>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</si>
  <si>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</si>
  <si>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</si>
  <si>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</si>
  <si>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</si>
  <si>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</si>
  <si>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</si>
  <si>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</si>
  <si>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</si>
  <si>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</si>
  <si>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</si>
  <si>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</si>
  <si>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</si>
  <si>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</si>
  <si>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</si>
  <si>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</si>
  <si>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</si>
  <si>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</si>
  <si>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</si>
  <si>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</si>
  <si>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</si>
  <si>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</si>
  <si>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</si>
  <si>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</si>
  <si>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</si>
  <si>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</si>
  <si>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</si>
  <si>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</si>
  <si>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</si>
  <si>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</si>
  <si>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</si>
  <si>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</si>
  <si>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</si>
  <si>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</si>
  <si>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</si>
  <si>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</si>
  <si>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</si>
  <si>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</si>
  <si>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</si>
  <si>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</si>
  <si>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</si>
  <si>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</si>
  <si>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</si>
  <si>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</si>
  <si>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</si>
  <si>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</si>
  <si>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</si>
  <si>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</si>
  <si>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</si>
  <si>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</si>
  <si>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</si>
  <si>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</si>
  <si>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</si>
  <si>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</si>
  <si>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</si>
  <si>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</si>
  <si>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</si>
  <si>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</si>
  <si>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</si>
  <si>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</si>
  <si>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</si>
  <si>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</si>
  <si>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</si>
  <si>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</si>
  <si>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</si>
  <si>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</si>
  <si>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</si>
  <si>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</si>
  <si>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</si>
  <si>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</si>
  <si>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</si>
  <si>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</si>
  <si>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</si>
  <si>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</si>
  <si>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</si>
  <si>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</si>
  <si>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</si>
  <si>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</si>
  <si>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</si>
  <si>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</si>
  <si>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</si>
  <si>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</si>
  <si>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</si>
  <si>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</si>
  <si>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</si>
  <si>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</si>
  <si>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</si>
  <si>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</si>
  <si>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</si>
  <si>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</si>
  <si>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</si>
  <si>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</si>
  <si>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</si>
  <si>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</si>
  <si>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</si>
  <si>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</si>
  <si>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</si>
  <si>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</si>
  <si>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</si>
  <si>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</si>
  <si>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</si>
  <si>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</si>
  <si>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</si>
  <si>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</si>
  <si>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</si>
  <si>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</si>
  <si>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</si>
  <si>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</si>
  <si>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</si>
  <si>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</si>
  <si>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</si>
  <si>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</si>
  <si>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</si>
  <si>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</si>
  <si>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</si>
  <si>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</si>
  <si>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</si>
  <si>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</si>
  <si>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</si>
  <si>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</si>
  <si>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</si>
  <si>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</si>
  <si>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</si>
  <si>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</si>
  <si>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</si>
  <si>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</si>
  <si>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</si>
  <si>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</si>
  <si>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</si>
  <si>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</si>
  <si>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</si>
  <si>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</si>
  <si>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</si>
  <si>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</si>
  <si>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</si>
  <si>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</si>
  <si>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</si>
  <si>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</si>
  <si>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</si>
  <si>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</si>
  <si>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</si>
  <si>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</si>
  <si>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</si>
  <si>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</si>
  <si>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</si>
  <si>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</si>
  <si>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</si>
  <si>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</si>
  <si>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</si>
  <si>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</si>
  <si>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</si>
  <si>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</si>
  <si>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</si>
  <si>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</si>
  <si>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</si>
  <si>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</si>
  <si>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</si>
  <si>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</si>
  <si>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</si>
  <si>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</si>
  <si>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</si>
  <si>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</si>
  <si>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</si>
  <si>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</si>
  <si>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</si>
  <si>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</si>
  <si>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</si>
  <si>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</si>
  <si>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</si>
  <si>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</si>
  <si>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</si>
  <si>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</si>
  <si>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</si>
  <si>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</si>
  <si>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</si>
  <si>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</si>
  <si>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</si>
  <si>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</si>
  <si>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</si>
  <si>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</si>
  <si>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</si>
  <si>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</si>
  <si>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</si>
  <si>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</si>
  <si>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</si>
  <si>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</si>
  <si>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</si>
  <si>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</si>
  <si>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</si>
  <si>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</si>
  <si>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</si>
  <si>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</si>
  <si>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</si>
  <si>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</si>
  <si>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</si>
  <si>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</si>
  <si>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</si>
  <si>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</si>
  <si>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</si>
  <si>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</si>
  <si>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</si>
  <si>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</si>
  <si>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</si>
  <si>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</si>
  <si>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</si>
  <si>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</si>
  <si>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</si>
  <si>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</si>
  <si>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</si>
  <si>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</si>
  <si>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</si>
  <si>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</si>
  <si>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</si>
  <si>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</si>
  <si>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</si>
  <si>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</si>
  <si>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</si>
  <si>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</si>
  <si>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</si>
  <si>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</si>
  <si>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</si>
  <si>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</si>
  <si>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</si>
  <si>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</si>
  <si>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</si>
  <si>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</si>
  <si>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</si>
  <si>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</si>
  <si>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</si>
  <si>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</si>
  <si>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</si>
  <si>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</si>
  <si>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</si>
  <si>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</si>
  <si>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</si>
  <si>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</si>
  <si>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</si>
  <si>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</si>
  <si>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</si>
  <si>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</si>
  <si>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</si>
  <si>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</si>
  <si>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</si>
  <si>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</si>
  <si>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</si>
  <si>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</si>
  <si>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</si>
  <si>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</si>
  <si>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</si>
  <si>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</si>
  <si>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</si>
  <si>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</si>
  <si>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</si>
  <si>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</si>
  <si>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</si>
  <si>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</si>
  <si>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</si>
  <si>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</si>
  <si>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</si>
  <si>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</si>
  <si>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</si>
  <si>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</si>
  <si>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</si>
  <si>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</si>
  <si>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</si>
  <si>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</si>
  <si>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</si>
  <si>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</si>
  <si>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</si>
  <si>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</si>
  <si>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</si>
  <si>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</si>
  <si>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</si>
  <si>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</si>
  <si>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</si>
  <si>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</si>
  <si>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</si>
  <si>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</si>
  <si>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</si>
  <si>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</si>
  <si>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</si>
  <si>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</si>
  <si>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</si>
  <si>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</si>
  <si>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</si>
  <si>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</si>
  <si>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</si>
  <si>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</si>
  <si>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</si>
  <si>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</si>
  <si>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</si>
  <si>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</si>
  <si>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</si>
  <si>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</si>
  <si>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</si>
  <si>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</si>
  <si>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</si>
  <si>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</si>
  <si>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</si>
  <si>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</si>
  <si>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</si>
  <si>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</si>
  <si>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</si>
  <si>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</si>
  <si>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</si>
  <si>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</si>
  <si>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</si>
  <si>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</si>
  <si>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</si>
  <si>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</si>
  <si>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</si>
  <si>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</si>
  <si>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</si>
  <si>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</si>
  <si>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</si>
  <si>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</si>
  <si>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</si>
  <si>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</si>
  <si>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</si>
  <si>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</si>
  <si>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</si>
  <si>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</si>
  <si>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</si>
  <si>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</si>
  <si>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</si>
  <si>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</si>
  <si>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</si>
  <si>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</si>
  <si>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</si>
  <si>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</si>
  <si>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</si>
  <si>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</si>
  <si>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</si>
  <si>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</si>
  <si>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</si>
  <si>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</si>
  <si>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</si>
  <si>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</si>
  <si>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</si>
  <si>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</si>
  <si>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</si>
  <si>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</si>
  <si>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</si>
  <si>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</si>
  <si>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</si>
  <si>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</si>
  <si>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</si>
  <si>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</si>
  <si>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</si>
  <si>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</si>
  <si>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</si>
  <si>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</si>
  <si>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</si>
  <si>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</si>
  <si>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</si>
  <si>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</si>
  <si>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</si>
  <si>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</si>
  <si>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</si>
  <si>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</si>
  <si>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</si>
  <si>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</si>
  <si>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</si>
  <si>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</si>
  <si>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</si>
  <si>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</si>
  <si>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</si>
  <si>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</si>
  <si>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</si>
  <si>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</si>
  <si>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</si>
  <si>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</si>
  <si>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</si>
  <si>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</si>
  <si>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</si>
  <si>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</si>
  <si>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</si>
  <si>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</si>
  <si>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</si>
  <si>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</si>
  <si>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</si>
  <si>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</si>
  <si>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</si>
  <si>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</si>
  <si>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</si>
  <si>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</si>
  <si>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</si>
  <si>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</si>
  <si>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</si>
  <si>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</si>
  <si>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</si>
  <si>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</si>
  <si>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</si>
  <si>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</si>
  <si>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</si>
  <si>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</si>
  <si>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</si>
  <si>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</si>
  <si>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</si>
  <si>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</si>
  <si>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</si>
  <si>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</si>
  <si>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</si>
  <si>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</si>
  <si>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</si>
  <si>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</si>
  <si>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</si>
  <si>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</si>
  <si>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</si>
  <si>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</si>
  <si>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</si>
  <si>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</si>
  <si>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</si>
  <si>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</si>
  <si>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</si>
  <si>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</si>
  <si>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</si>
  <si>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</si>
  <si>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</si>
  <si>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</si>
  <si>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</si>
  <si>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</si>
  <si>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</si>
  <si>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</si>
  <si>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</si>
  <si>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</si>
  <si>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</si>
  <si>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</si>
  <si>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</si>
  <si>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</si>
  <si>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</si>
  <si>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</si>
  <si>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</si>
  <si>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</si>
  <si>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</si>
  <si>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</si>
  <si>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</si>
  <si>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</si>
  <si>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</si>
  <si>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</si>
  <si>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</si>
  <si>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</si>
  <si>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</si>
  <si>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</si>
  <si>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</si>
  <si>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</si>
  <si>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</si>
  <si>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</si>
  <si>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</si>
  <si>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</si>
  <si>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</si>
  <si>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</si>
  <si>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</si>
  <si>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</si>
  <si>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</si>
  <si>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</si>
  <si>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</si>
  <si>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</si>
  <si>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</si>
  <si>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</si>
  <si>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</si>
  <si>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</si>
  <si>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</si>
  <si>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</si>
  <si>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</si>
  <si>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</si>
  <si>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</si>
  <si>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</si>
  <si>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</si>
  <si>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</si>
  <si>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</si>
  <si>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</si>
  <si>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</si>
  <si>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</si>
  <si>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</si>
  <si>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</si>
  <si>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</si>
  <si>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</si>
  <si>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</si>
  <si>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</si>
  <si>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</si>
  <si>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</si>
  <si>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</si>
  <si>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</si>
  <si>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</si>
  <si>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</si>
  <si>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</si>
  <si>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</si>
  <si>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</si>
  <si>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</si>
  <si>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</si>
  <si>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</si>
  <si>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</si>
  <si>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</si>
  <si>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</si>
  <si>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</si>
  <si>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</si>
  <si>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</si>
  <si>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</si>
  <si>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</si>
  <si>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</si>
  <si>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</si>
  <si>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</si>
  <si>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</si>
  <si>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</si>
  <si>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</si>
  <si>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</si>
  <si>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</si>
  <si>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</si>
  <si>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</si>
  <si>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</si>
  <si>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</si>
  <si>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</si>
  <si>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</si>
  <si>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</si>
  <si>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</si>
  <si>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</si>
  <si>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</si>
  <si>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</si>
  <si>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</si>
  <si>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</si>
  <si>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</si>
  <si>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</si>
  <si>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</si>
  <si>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</si>
  <si>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</si>
  <si>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</si>
  <si>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</si>
  <si>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</si>
  <si>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</si>
  <si>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</si>
  <si>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</si>
  <si>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</si>
  <si>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</si>
  <si>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</si>
  <si>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</si>
  <si>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</si>
  <si>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</si>
  <si>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</si>
  <si>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</si>
  <si>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</si>
  <si>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</si>
  <si>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</si>
  <si>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</si>
  <si>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</si>
  <si>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</si>
  <si>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</si>
  <si>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</si>
  <si>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</si>
  <si>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</si>
  <si>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</si>
  <si>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</si>
  <si>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</si>
  <si>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</si>
  <si>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</si>
  <si>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</si>
  <si>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</si>
  <si>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</si>
  <si>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</si>
  <si>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</si>
  <si>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</si>
  <si>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</si>
  <si>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</si>
  <si>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</si>
  <si>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</si>
  <si>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</si>
  <si>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</si>
  <si>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</si>
  <si>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</si>
  <si>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</si>
  <si>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</si>
  <si>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</si>
  <si>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</si>
  <si>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</si>
  <si>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</si>
  <si>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</si>
  <si>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</si>
  <si>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</si>
  <si>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</si>
  <si>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</si>
  <si>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</si>
  <si>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</si>
  <si>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</si>
  <si>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</si>
  <si>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</si>
  <si>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</si>
  <si>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</si>
  <si>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</si>
  <si>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</si>
  <si>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</si>
  <si>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</si>
  <si>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</si>
  <si>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</si>
  <si>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</si>
  <si>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</si>
  <si>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</si>
  <si>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</si>
  <si>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</si>
  <si>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</si>
  <si>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</si>
  <si>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</si>
  <si>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</si>
  <si>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</si>
  <si>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</si>
  <si>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</si>
  <si>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</si>
  <si>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</si>
  <si>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</si>
  <si>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</si>
  <si>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</si>
  <si>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</si>
  <si>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</si>
  <si>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</si>
  <si>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</si>
  <si>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</si>
  <si>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</si>
  <si>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</si>
  <si>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</si>
  <si>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</si>
  <si>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</si>
  <si>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</si>
  <si>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</si>
  <si>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</si>
  <si>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</si>
  <si>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</si>
  <si>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</si>
  <si>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</si>
  <si>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</si>
  <si>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</si>
  <si>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</si>
  <si>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</si>
  <si>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</si>
  <si>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</si>
  <si>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</si>
  <si>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</si>
  <si>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</si>
  <si>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</si>
  <si>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</si>
  <si>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</si>
  <si>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</si>
  <si>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</si>
  <si>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</si>
  <si>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</si>
  <si>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</si>
  <si>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</si>
  <si>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</si>
  <si>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</si>
  <si>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</si>
  <si>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</si>
  <si>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</si>
  <si>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</si>
  <si>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</si>
  <si>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</si>
  <si>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</si>
  <si>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</si>
  <si>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</si>
  <si>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</si>
  <si>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</si>
  <si>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</si>
  <si>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</si>
  <si>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</si>
  <si>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</si>
  <si>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</si>
  <si>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</si>
  <si>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</si>
  <si>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</si>
  <si>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</si>
  <si>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</si>
  <si>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</si>
  <si>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</si>
  <si>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</si>
  <si>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</si>
  <si>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</si>
  <si>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</si>
  <si>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</si>
  <si>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</si>
  <si>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</si>
  <si>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</si>
  <si>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</si>
  <si>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</si>
  <si>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</si>
  <si>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</si>
  <si>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</si>
  <si>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</si>
  <si>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</si>
  <si>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</si>
  <si>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</si>
  <si>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</si>
  <si>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</si>
  <si>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</si>
  <si>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</si>
  <si>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</si>
  <si>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</si>
  <si>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</si>
  <si>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</si>
  <si>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</si>
  <si>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</si>
  <si>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</si>
  <si>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</si>
  <si>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</si>
  <si>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</si>
  <si>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</si>
  <si>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</si>
  <si>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</si>
  <si>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</si>
  <si>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</si>
  <si>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</si>
  <si>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</si>
  <si>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</si>
  <si>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</si>
  <si>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</si>
  <si>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</si>
  <si>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</si>
  <si>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</si>
  <si>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</si>
  <si>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</si>
  <si>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</si>
  <si>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</si>
  <si>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</si>
  <si>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</si>
  <si>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</si>
  <si>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</si>
  <si>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</si>
  <si>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</si>
  <si>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</si>
  <si>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</si>
  <si>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</si>
  <si>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</si>
  <si>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</si>
  <si>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</si>
  <si>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</si>
  <si>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</si>
  <si>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</si>
  <si>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</si>
  <si>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</si>
  <si>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</si>
  <si>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</si>
  <si>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</si>
  <si>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</si>
  <si>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</si>
  <si>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</si>
  <si>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</si>
  <si>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</si>
  <si>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</si>
  <si>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</si>
  <si>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</si>
  <si>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</si>
  <si>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</si>
  <si>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</si>
  <si>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</si>
  <si>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</si>
  <si>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</si>
  <si>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</si>
  <si>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</si>
  <si>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</si>
  <si>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</si>
  <si>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</si>
  <si>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</si>
  <si>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</si>
  <si>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</si>
  <si>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</si>
  <si>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</si>
  <si>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</si>
  <si>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</si>
  <si>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</si>
  <si>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</si>
  <si>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</si>
  <si>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</si>
  <si>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</si>
  <si>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</si>
  <si>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</si>
  <si>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</si>
  <si>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</si>
  <si>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</si>
  <si>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</si>
  <si>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</si>
  <si>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</si>
  <si>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</si>
  <si>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</si>
  <si>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</si>
  <si>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</si>
  <si>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</si>
  <si>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</si>
  <si>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</si>
  <si>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</si>
  <si>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</si>
  <si>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</si>
  <si>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</si>
  <si>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</si>
  <si>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</si>
  <si>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</si>
  <si>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</si>
  <si>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</si>
  <si>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</si>
  <si>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</si>
  <si>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</si>
  <si>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</si>
  <si>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</si>
  <si>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</si>
  <si>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</si>
  <si>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</si>
  <si>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</si>
  <si>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</si>
  <si>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</si>
  <si>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</si>
  <si>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</si>
  <si>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</si>
  <si>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</si>
  <si>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</si>
  <si>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</si>
  <si>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</si>
  <si>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</si>
  <si>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</si>
  <si>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</si>
  <si>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</si>
  <si>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</si>
  <si>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</si>
  <si>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</si>
  <si>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</si>
  <si>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</si>
  <si>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</si>
  <si>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</si>
  <si>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</si>
  <si>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</si>
  <si>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</si>
  <si>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</si>
  <si>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</si>
  <si>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</si>
  <si>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</si>
  <si>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</si>
  <si>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</si>
  <si>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</si>
  <si>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</si>
  <si>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</si>
  <si>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</si>
  <si>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</si>
  <si>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</si>
  <si>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</si>
  <si>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</si>
  <si>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</si>
  <si>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</si>
  <si>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</si>
  <si>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</si>
  <si>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</si>
  <si>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</si>
  <si>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</si>
  <si>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</si>
  <si>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</si>
  <si>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</si>
  <si>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</si>
  <si>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</si>
  <si>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</si>
  <si>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</si>
  <si>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</si>
  <si>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</si>
  <si>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</si>
  <si>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</si>
  <si>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</si>
  <si>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</si>
  <si>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</si>
  <si>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</si>
  <si>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</si>
  <si>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</si>
  <si>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</si>
  <si>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</si>
  <si>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</si>
  <si>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</si>
  <si>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</si>
  <si>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</si>
  <si>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</si>
  <si>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</si>
  <si>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</si>
  <si>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</si>
  <si>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</si>
  <si>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</si>
  <si>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</si>
  <si>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</si>
  <si>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</si>
  <si>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</si>
  <si>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</si>
  <si>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</si>
  <si>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</si>
  <si>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</si>
  <si>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</si>
  <si>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</si>
  <si>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</si>
  <si>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</si>
  <si>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</si>
  <si>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</si>
  <si>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</si>
  <si>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</si>
  <si>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</si>
  <si>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</si>
  <si>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</si>
  <si>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</si>
  <si>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</si>
  <si>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</si>
  <si>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</si>
  <si>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</si>
  <si>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</si>
  <si>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</si>
  <si>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</si>
  <si>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</si>
  <si>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</si>
  <si>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</si>
  <si>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</si>
  <si>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</si>
  <si>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</si>
  <si>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</si>
  <si>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</si>
  <si>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</si>
  <si>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</si>
  <si>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</si>
  <si>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</si>
  <si>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</si>
  <si>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</si>
  <si>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</si>
  <si>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</si>
  <si>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</si>
  <si>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</si>
  <si>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</si>
  <si>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</si>
  <si>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</si>
  <si>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</si>
  <si>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</si>
  <si>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</si>
  <si>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</si>
  <si>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</si>
  <si>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</si>
  <si>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</si>
  <si>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</si>
  <si>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</si>
  <si>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</si>
  <si>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</si>
  <si>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</si>
  <si>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</si>
  <si>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</si>
  <si>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</si>
  <si>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</si>
  <si>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</si>
  <si>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</si>
  <si>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</si>
  <si>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</si>
  <si>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</si>
  <si>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</si>
  <si>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</si>
  <si>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</si>
  <si>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</si>
  <si>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</si>
  <si>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</si>
  <si>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</si>
  <si>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</si>
  <si>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</si>
  <si>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</si>
  <si>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</si>
  <si>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</si>
  <si>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</si>
  <si>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</si>
  <si>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</si>
  <si>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</si>
  <si>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</si>
  <si>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</si>
  <si>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</si>
  <si>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</si>
  <si>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</si>
  <si>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</si>
  <si>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</si>
  <si>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</si>
  <si>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</si>
  <si>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</si>
  <si>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</si>
  <si>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</si>
  <si>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</si>
  <si>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</si>
  <si>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</si>
  <si>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</si>
  <si>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</si>
  <si>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</si>
  <si>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</si>
  <si>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</si>
  <si>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</si>
  <si>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</si>
  <si>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</si>
  <si>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</si>
  <si>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</si>
  <si>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</si>
  <si>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</si>
  <si>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</si>
  <si>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</si>
  <si>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</si>
  <si>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</si>
  <si>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</si>
  <si>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</si>
  <si>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</si>
  <si>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</si>
  <si>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</si>
  <si>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</si>
  <si>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</si>
  <si>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</si>
  <si>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</si>
  <si>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</si>
  <si>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</si>
  <si>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</si>
  <si>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</si>
  <si>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</si>
  <si>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</si>
  <si>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</si>
  <si>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</si>
  <si>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</si>
  <si>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</si>
  <si>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</si>
  <si>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</si>
  <si>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</si>
  <si>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</si>
  <si>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</si>
  <si>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</si>
  <si>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</si>
  <si>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</si>
  <si>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</si>
  <si>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</si>
  <si>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</si>
  <si>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</si>
  <si>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</si>
  <si>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</si>
  <si>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</si>
  <si>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</si>
  <si>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</si>
  <si>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</si>
  <si>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</si>
  <si>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</si>
  <si>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</si>
  <si>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</si>
  <si>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</si>
  <si>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</si>
  <si>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</si>
  <si>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</si>
  <si>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</si>
  <si>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</si>
  <si>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</si>
  <si>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</si>
  <si>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</si>
  <si>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</si>
  <si>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</si>
  <si>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</si>
  <si>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</si>
  <si>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</si>
  <si>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</si>
  <si>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</si>
  <si>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</si>
  <si>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</si>
  <si>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</si>
  <si>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</si>
  <si>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</si>
  <si>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</si>
  <si>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</si>
  <si>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</si>
  <si>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</si>
  <si>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</si>
  <si>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</si>
  <si>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</si>
  <si>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</si>
  <si>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</si>
  <si>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</si>
  <si>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</si>
  <si>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</si>
  <si>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</si>
  <si>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</si>
  <si>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</si>
  <si>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</si>
  <si>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</si>
  <si>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</si>
  <si>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</si>
  <si>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</si>
  <si>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</si>
  <si>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</si>
  <si>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</si>
  <si>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</si>
  <si>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</si>
  <si>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</si>
  <si>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</si>
  <si>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</si>
  <si>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</si>
  <si>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</si>
  <si>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</si>
  <si>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</si>
  <si>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</si>
  <si>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</si>
  <si>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</si>
  <si>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</si>
  <si>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</si>
  <si>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</si>
  <si>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</si>
  <si>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</si>
  <si>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</si>
  <si>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</si>
  <si>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</si>
  <si>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</si>
  <si>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</si>
  <si>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</si>
  <si>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</si>
  <si>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</si>
  <si>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</si>
  <si>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</si>
  <si>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</si>
  <si>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</si>
  <si>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</si>
  <si>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</si>
  <si>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</si>
  <si>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</si>
  <si>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</si>
  <si>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</si>
  <si>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</si>
  <si>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</si>
  <si>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</si>
  <si>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</si>
  <si>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</si>
  <si>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</si>
  <si>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</si>
  <si>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</si>
  <si>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</si>
  <si>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</si>
  <si>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</si>
  <si>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</si>
  <si>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</si>
  <si>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</si>
  <si>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</si>
  <si>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</si>
  <si>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</si>
  <si>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</si>
  <si>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</si>
  <si>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</si>
  <si>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</si>
  <si>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</si>
  <si>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</si>
  <si>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</si>
  <si>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</si>
  <si>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</si>
  <si>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</si>
  <si>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</si>
  <si>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</si>
  <si>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</si>
  <si>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</si>
  <si>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</si>
  <si>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</si>
  <si>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</si>
  <si>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</si>
  <si>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</si>
  <si>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</si>
  <si>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</si>
  <si>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</si>
  <si>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</si>
  <si>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</si>
  <si>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</si>
  <si>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</si>
  <si>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</si>
  <si>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</si>
  <si>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</si>
  <si>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</si>
  <si>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</si>
  <si>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</si>
  <si>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</si>
  <si>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</si>
  <si>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</si>
  <si>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</si>
  <si>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</si>
  <si>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</si>
  <si>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</si>
  <si>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</si>
  <si>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</si>
  <si>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</si>
  <si>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</si>
  <si>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</si>
  <si>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</si>
  <si>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</si>
  <si>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</si>
  <si>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</si>
  <si>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</si>
  <si>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</si>
  <si>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</si>
  <si>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</si>
  <si>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</si>
  <si>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</si>
  <si>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</si>
  <si>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</si>
  <si>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</si>
  <si>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</si>
  <si>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</si>
  <si>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</si>
  <si>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</si>
  <si>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</si>
  <si>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</si>
  <si>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</si>
  <si>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</si>
  <si>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</si>
  <si>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</si>
  <si>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</si>
  <si>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</si>
  <si>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</si>
  <si>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</si>
  <si>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</si>
  <si>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</si>
  <si>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</si>
  <si>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</si>
  <si>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</si>
  <si>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</si>
  <si>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</si>
  <si>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</si>
  <si>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</si>
  <si>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</si>
  <si>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</si>
  <si>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</si>
  <si>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</si>
  <si>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</si>
  <si>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</si>
  <si>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</si>
  <si>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</si>
  <si>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</si>
  <si>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</si>
  <si>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</si>
  <si>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</si>
  <si>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</si>
  <si>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</si>
  <si>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</si>
  <si>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</si>
  <si>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</si>
  <si>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</si>
  <si>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</si>
  <si>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</si>
  <si>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</si>
  <si>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</si>
  <si>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</si>
  <si>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</si>
  <si>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</si>
  <si>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</si>
  <si>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</si>
  <si>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</si>
  <si>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</si>
  <si>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</si>
  <si>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</si>
  <si>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</si>
  <si>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</si>
  <si>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</si>
  <si>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</si>
  <si>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</si>
  <si>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</si>
  <si>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</si>
  <si>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</si>
  <si>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</si>
  <si>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</si>
  <si>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</si>
  <si>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</si>
  <si>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</si>
  <si>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</si>
  <si>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</si>
  <si>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</si>
  <si>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</si>
  <si>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</si>
  <si>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</si>
  <si>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</si>
  <si>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</si>
  <si>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</si>
  <si>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</si>
  <si>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</si>
  <si>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</si>
  <si>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</si>
  <si>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</si>
  <si>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</si>
  <si>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</si>
  <si>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</si>
  <si>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</si>
  <si>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</si>
  <si>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</si>
  <si>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</si>
  <si>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</si>
  <si>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</si>
  <si>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</si>
  <si>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</si>
  <si>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</si>
  <si>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</si>
  <si>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</si>
  <si>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</si>
  <si>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</si>
  <si>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</si>
  <si>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</si>
  <si>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</si>
  <si>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</si>
  <si>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</si>
  <si>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</si>
  <si>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</si>
  <si>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</si>
  <si>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</si>
  <si>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</si>
  <si>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</si>
  <si>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</si>
  <si>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</si>
  <si>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</si>
  <si>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</si>
  <si>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</si>
  <si>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</si>
  <si>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</si>
  <si>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</si>
  <si>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</si>
  <si>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</si>
  <si>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</si>
  <si>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</si>
  <si>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</si>
  <si>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</si>
  <si>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</si>
  <si>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</si>
  <si>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</si>
  <si>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</si>
  <si>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</si>
  <si>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</si>
  <si>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</si>
  <si>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</si>
  <si>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</si>
  <si>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</si>
  <si>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</si>
  <si>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</si>
  <si>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</si>
  <si>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</si>
  <si>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</si>
  <si>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</si>
  <si>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</si>
  <si>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</si>
  <si>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</si>
  <si>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</si>
  <si>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</si>
  <si>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</si>
  <si>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</si>
  <si>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</si>
  <si>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</si>
  <si>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</si>
  <si>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</si>
  <si>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</si>
  <si>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</si>
  <si>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</si>
  <si>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</si>
  <si>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</si>
  <si>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</si>
  <si>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</si>
  <si>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</si>
  <si>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</si>
  <si>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</si>
  <si>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</si>
  <si>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</si>
  <si>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</si>
  <si>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</si>
  <si>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</si>
  <si>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</si>
  <si>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</si>
  <si>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</si>
  <si>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</si>
  <si>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</si>
  <si>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</si>
  <si>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</si>
  <si>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</si>
  <si>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</si>
  <si>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</si>
  <si>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</si>
  <si>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</si>
  <si>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</si>
  <si>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</si>
  <si>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</si>
  <si>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</si>
  <si>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</si>
  <si>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</si>
  <si>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</si>
  <si>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</si>
  <si>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</si>
  <si>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</si>
  <si>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</si>
  <si>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</si>
  <si>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</si>
  <si>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</si>
  <si>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</si>
  <si>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</si>
  <si>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</si>
  <si>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</si>
  <si>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</si>
  <si>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</si>
  <si>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</si>
  <si>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</si>
  <si>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</si>
  <si>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</si>
  <si>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</si>
  <si>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</si>
  <si>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</si>
  <si>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</si>
  <si>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</si>
  <si>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</si>
  <si>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</si>
  <si>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</si>
  <si>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</si>
  <si>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</si>
  <si>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</si>
  <si>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</si>
  <si>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</si>
  <si>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</si>
  <si>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</si>
  <si>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</si>
  <si>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</si>
  <si>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</si>
  <si>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</si>
  <si>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</si>
  <si>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</si>
  <si>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</si>
  <si>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</si>
  <si>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</si>
  <si>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</si>
  <si>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</si>
  <si>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</si>
  <si>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</si>
  <si>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</si>
  <si>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</si>
  <si>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</si>
  <si>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</si>
  <si>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</si>
  <si>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</si>
  <si>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</si>
  <si>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</si>
  <si>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</si>
  <si>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</si>
  <si>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</si>
  <si>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</si>
  <si>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</si>
  <si>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</si>
  <si>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</si>
  <si>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</si>
  <si>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</si>
  <si>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</si>
  <si>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</si>
  <si>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</si>
  <si>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</si>
  <si>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</si>
  <si>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</si>
  <si>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</si>
  <si>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</si>
  <si>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</si>
  <si>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</si>
  <si>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</si>
  <si>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</si>
  <si>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</si>
  <si>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</si>
  <si>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</si>
  <si>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</si>
  <si>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</si>
  <si>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</si>
  <si>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</si>
  <si>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</si>
  <si>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</si>
  <si>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</si>
  <si>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</si>
  <si>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</si>
  <si>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</si>
  <si>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</si>
  <si>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</si>
  <si>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</si>
  <si>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</si>
  <si>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</si>
  <si>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</si>
  <si>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</si>
  <si>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</si>
  <si>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</si>
  <si>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</si>
  <si>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</si>
  <si>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</si>
  <si>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</si>
  <si>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</si>
  <si>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</si>
  <si>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</si>
  <si>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</si>
  <si>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</si>
  <si>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</si>
  <si>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</si>
  <si>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</si>
  <si>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</si>
  <si>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</si>
  <si>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</si>
  <si>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</si>
  <si>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</si>
  <si>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</si>
  <si>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</si>
  <si>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</si>
  <si>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</si>
  <si>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</si>
  <si>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</si>
  <si>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</si>
  <si>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</si>
  <si>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</si>
  <si>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</si>
  <si>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</si>
  <si>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</si>
  <si>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</si>
  <si>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</si>
  <si>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</si>
  <si>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</si>
  <si>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</si>
  <si>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</si>
  <si>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</si>
  <si>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</si>
  <si>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</si>
  <si>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</si>
  <si>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</si>
  <si>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</si>
  <si>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</si>
  <si>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</si>
  <si>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</si>
  <si>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</si>
  <si>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</si>
  <si>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</si>
  <si>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</si>
  <si>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</si>
  <si>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</si>
  <si>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</si>
  <si>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</si>
  <si>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</si>
  <si>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</si>
  <si>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</si>
  <si>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</si>
  <si>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</si>
  <si>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</si>
  <si>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</si>
  <si>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</si>
  <si>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</si>
  <si>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</si>
  <si>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</si>
  <si>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</si>
  <si>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</si>
  <si>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</si>
  <si>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</si>
  <si>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</si>
  <si>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</si>
  <si>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</si>
  <si>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</si>
  <si>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</si>
  <si>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</si>
  <si>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</si>
  <si>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</si>
  <si>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</si>
  <si>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</si>
  <si>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</si>
  <si>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</si>
  <si>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</si>
  <si>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</si>
  <si>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</si>
  <si>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</si>
  <si>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</si>
  <si>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</si>
  <si>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</si>
  <si>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</si>
  <si>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</si>
  <si>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</si>
  <si>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</si>
  <si>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</si>
  <si>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</si>
  <si>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</si>
  <si>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</si>
  <si>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</si>
  <si>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</si>
  <si>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</si>
  <si>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</si>
  <si>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</si>
  <si>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</si>
  <si>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</si>
  <si>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</si>
  <si>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</si>
  <si>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</si>
  <si>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</si>
  <si>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</si>
  <si>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</si>
  <si>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</si>
  <si>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</si>
  <si>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</si>
  <si>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</si>
  <si>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</si>
  <si>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</si>
  <si>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</si>
  <si>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</si>
  <si>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</si>
  <si>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</si>
  <si>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</si>
  <si>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</si>
  <si>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</si>
  <si>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</si>
  <si>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</si>
  <si>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</si>
  <si>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</si>
  <si>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</si>
  <si>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</si>
  <si>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</si>
  <si>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</si>
  <si>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</si>
  <si>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</si>
  <si>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</si>
  <si>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</si>
  <si>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</si>
  <si>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</si>
  <si>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</si>
  <si>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</si>
  <si>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</si>
  <si>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</si>
  <si>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</si>
  <si>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</si>
  <si>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</si>
  <si>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</si>
  <si>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</si>
  <si>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</si>
  <si>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</si>
  <si>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</si>
  <si>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</si>
  <si>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</si>
  <si>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</si>
  <si>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</si>
  <si>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</si>
  <si>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</si>
  <si>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</si>
  <si>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</si>
  <si>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</si>
  <si>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</si>
  <si>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</si>
  <si>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</si>
  <si>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</si>
  <si>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</si>
  <si>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</si>
  <si>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</si>
  <si>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</si>
  <si>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</si>
  <si>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</si>
  <si>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</si>
  <si>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</si>
  <si>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</si>
  <si>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</si>
  <si>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</si>
  <si>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</si>
  <si>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</si>
  <si>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</si>
  <si>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</si>
  <si>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</si>
  <si>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</si>
  <si>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</si>
  <si>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</si>
  <si>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</si>
  <si>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</si>
  <si>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</si>
  <si>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</si>
  <si>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</si>
  <si>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</si>
  <si>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</si>
  <si>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</si>
  <si>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</si>
  <si>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</si>
  <si>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</si>
  <si>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</si>
  <si>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</si>
  <si>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</si>
  <si>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</si>
  <si>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</si>
  <si>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</si>
  <si>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</si>
  <si>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</si>
  <si>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</si>
  <si>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</si>
  <si>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</si>
  <si>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</si>
  <si>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</si>
  <si>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</si>
  <si>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</si>
  <si>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</si>
  <si>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</si>
  <si>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</si>
  <si>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</si>
  <si>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</si>
  <si>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</si>
  <si>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</si>
  <si>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</si>
  <si>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</si>
  <si>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</si>
  <si>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</si>
  <si>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</si>
  <si>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</si>
  <si>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</si>
  <si>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</si>
  <si>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</si>
  <si>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</si>
  <si>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</si>
  <si>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</si>
  <si>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</si>
  <si>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</si>
  <si>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</si>
  <si>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</si>
  <si>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</si>
  <si>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</si>
  <si>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</si>
  <si>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</si>
  <si>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</si>
  <si>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</si>
  <si>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</si>
  <si>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</si>
  <si>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</si>
  <si>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</si>
  <si>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</si>
  <si>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</si>
  <si>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</si>
  <si>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</si>
  <si>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</si>
  <si>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</si>
  <si>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</si>
  <si>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</si>
  <si>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</si>
  <si>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</si>
  <si>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</si>
  <si>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</si>
  <si>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</si>
  <si>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</si>
  <si>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</si>
  <si>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</si>
  <si>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</si>
  <si>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</si>
  <si>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</si>
  <si>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</si>
  <si>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</si>
  <si>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</si>
  <si>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</si>
  <si>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</si>
  <si>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</si>
  <si>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</si>
  <si>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</si>
  <si>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</si>
  <si>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</si>
  <si>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</si>
  <si>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</si>
  <si>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</si>
  <si>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</si>
  <si>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</si>
  <si>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</si>
  <si>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</si>
  <si>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</si>
  <si>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</si>
  <si>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</si>
  <si>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</si>
  <si>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</si>
  <si>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</si>
  <si>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</si>
  <si>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</si>
  <si>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</si>
  <si>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</si>
  <si>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</si>
  <si>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</si>
  <si>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</si>
  <si>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</si>
  <si>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</si>
  <si>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</si>
  <si>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</si>
  <si>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</si>
  <si>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</si>
  <si>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</si>
  <si>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</si>
  <si>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</si>
  <si>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</si>
  <si>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</si>
  <si>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</si>
  <si>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</si>
  <si>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</si>
  <si>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</si>
  <si>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</si>
  <si>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</si>
  <si>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</si>
  <si>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</si>
  <si>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</si>
  <si>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</si>
  <si>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</si>
  <si>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</si>
  <si>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</si>
  <si>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</si>
  <si>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</si>
  <si>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</si>
  <si>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</si>
  <si>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</si>
  <si>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</si>
  <si>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</si>
  <si>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</si>
  <si>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</si>
  <si>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</si>
  <si>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</si>
  <si>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</si>
  <si>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</si>
  <si>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</si>
  <si>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</si>
  <si>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</si>
  <si>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</si>
  <si>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</si>
  <si>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</si>
  <si>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</si>
  <si>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</si>
  <si>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</si>
  <si>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</si>
  <si>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</si>
  <si>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</si>
  <si>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</si>
  <si>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</si>
  <si>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</si>
  <si>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</si>
  <si>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</si>
  <si>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</si>
  <si>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</si>
  <si>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</si>
  <si>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</si>
  <si>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</si>
  <si>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</si>
  <si>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</si>
  <si>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</si>
  <si>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</si>
  <si>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</si>
  <si>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</si>
  <si>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</si>
  <si>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</si>
  <si>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</si>
  <si>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</si>
  <si>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</si>
  <si>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</si>
  <si>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</si>
  <si>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</si>
  <si>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</si>
  <si>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</si>
  <si>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</si>
  <si>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</si>
  <si>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</si>
  <si>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</si>
  <si>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</si>
  <si>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</si>
  <si>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</si>
  <si>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</si>
  <si>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</si>
  <si>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</si>
  <si>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</si>
  <si>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</si>
  <si>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</si>
  <si>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</si>
  <si>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</si>
  <si>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</si>
  <si>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</si>
  <si>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</si>
  <si>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</si>
  <si>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</si>
  <si>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</si>
  <si>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</si>
  <si>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</si>
  <si>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</si>
  <si>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</si>
  <si>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</si>
  <si>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</si>
  <si>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</si>
  <si>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</si>
  <si>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</si>
  <si>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</si>
  <si>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</si>
  <si>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</si>
  <si>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</si>
  <si>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</si>
  <si>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</si>
  <si>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</si>
  <si>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</si>
  <si>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</si>
  <si>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</si>
  <si>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</si>
  <si>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</si>
  <si>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</si>
  <si>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</si>
  <si>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</si>
  <si>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</si>
  <si>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</si>
  <si>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</si>
  <si>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</si>
  <si>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</si>
  <si>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</si>
  <si>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</si>
  <si>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</si>
  <si>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</si>
  <si>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</si>
  <si>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</si>
  <si>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</si>
  <si>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</si>
  <si>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</si>
  <si>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</si>
  <si>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</si>
  <si>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</si>
  <si>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</si>
  <si>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</si>
  <si>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</si>
  <si>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</si>
  <si>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</si>
  <si>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</si>
  <si>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</si>
  <si>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</si>
  <si>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</si>
  <si>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</si>
  <si>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</si>
  <si>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</si>
  <si>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</si>
  <si>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</si>
  <si>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</si>
  <si>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</si>
  <si>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</si>
  <si>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</si>
  <si>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</si>
  <si>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</si>
  <si>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</si>
  <si>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</si>
  <si>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</si>
  <si>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</si>
  <si>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</si>
  <si>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</si>
  <si>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</si>
  <si>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</si>
  <si>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</si>
  <si>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</si>
  <si>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</si>
  <si>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</si>
  <si>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</si>
  <si>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</si>
  <si>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</si>
  <si>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</si>
  <si>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</si>
  <si>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</si>
  <si>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</si>
  <si>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</si>
  <si>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</si>
  <si>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</si>
  <si>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</si>
  <si>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</si>
  <si>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</si>
  <si>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</si>
  <si>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</si>
  <si>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</si>
  <si>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</si>
  <si>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</si>
  <si>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</si>
  <si>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</si>
  <si>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</si>
  <si>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</si>
  <si>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</si>
  <si>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</si>
  <si>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</si>
  <si>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</si>
  <si>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</si>
  <si>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</si>
  <si>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</si>
  <si>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</si>
  <si>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</si>
  <si>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</si>
  <si>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</si>
  <si>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</si>
  <si>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</si>
  <si>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</si>
  <si>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</si>
  <si>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</si>
  <si>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</si>
  <si>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</si>
  <si>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</si>
  <si>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</si>
  <si>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</si>
  <si>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</si>
  <si>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</si>
  <si>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</si>
  <si>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</si>
  <si>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</si>
  <si>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</si>
  <si>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</si>
  <si>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</si>
  <si>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</si>
  <si>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</si>
  <si>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</si>
  <si>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</si>
  <si>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</si>
  <si>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</si>
  <si>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</si>
  <si>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</si>
  <si>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</si>
  <si>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</si>
  <si>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</si>
  <si>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</si>
  <si>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</si>
  <si>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</si>
  <si>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</si>
  <si>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</si>
  <si>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</si>
  <si>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</si>
  <si>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</si>
  <si>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</si>
  <si>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</si>
  <si>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</si>
  <si>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</si>
  <si>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</si>
  <si>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</si>
  <si>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</si>
  <si>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</si>
  <si>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</si>
  <si>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</si>
  <si>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</si>
  <si>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</si>
  <si>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</si>
  <si>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</si>
  <si>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</si>
  <si>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</si>
  <si>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</si>
  <si>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</si>
  <si>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</si>
  <si>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</si>
  <si>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</si>
  <si>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</si>
  <si>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</si>
  <si>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</si>
  <si>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</si>
  <si>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</si>
  <si>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</si>
  <si>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</si>
  <si>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</si>
  <si>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</si>
  <si>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</si>
  <si>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</si>
  <si>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</si>
  <si>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</si>
  <si>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</si>
  <si>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</si>
  <si>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</si>
  <si>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</si>
  <si>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</si>
  <si>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</si>
  <si>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</si>
  <si>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</si>
  <si>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</si>
  <si>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</si>
  <si>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</si>
  <si>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</si>
  <si>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</si>
  <si>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</si>
  <si>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</si>
  <si>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</si>
  <si>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</si>
  <si>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</si>
  <si>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</si>
  <si>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</si>
  <si>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</si>
  <si>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</si>
  <si>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</si>
  <si>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</si>
  <si>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</si>
  <si>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</si>
  <si>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</si>
  <si>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</si>
  <si>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</si>
  <si>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</si>
  <si>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</si>
  <si>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</si>
  <si>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</si>
  <si>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</si>
  <si>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</si>
  <si>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</si>
  <si>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</si>
  <si>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</si>
  <si>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</si>
  <si>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</si>
  <si>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</si>
  <si>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</si>
  <si>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</si>
  <si>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</si>
  <si>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</si>
  <si>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</si>
  <si>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</si>
  <si>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</si>
  <si>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</si>
  <si>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</si>
  <si>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</si>
  <si>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</si>
  <si>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</si>
  <si>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</si>
  <si>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</si>
  <si>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</si>
  <si>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</si>
  <si>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</si>
  <si>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</si>
  <si>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</si>
  <si>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</si>
  <si>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</si>
  <si>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</si>
  <si>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</si>
  <si>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</si>
  <si>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</si>
  <si>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</si>
  <si>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</si>
  <si>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</si>
  <si>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</si>
  <si>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</si>
  <si>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</si>
  <si>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</si>
  <si>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</si>
  <si>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</si>
  <si>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</si>
  <si>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</si>
  <si>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</si>
  <si>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</si>
  <si>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</si>
  <si>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</si>
  <si>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</si>
  <si>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</si>
  <si>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</si>
  <si>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</si>
  <si>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</si>
  <si>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</si>
  <si>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</si>
  <si>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</si>
  <si>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</si>
  <si>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</si>
  <si>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</si>
  <si>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</si>
  <si>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</si>
  <si>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</si>
  <si>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</si>
  <si>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</si>
  <si>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</si>
  <si>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</si>
  <si>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</si>
  <si>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</si>
  <si>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</si>
  <si>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</si>
  <si>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</si>
  <si>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</si>
  <si>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</si>
  <si>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</si>
  <si>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</si>
  <si>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</si>
  <si>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</si>
  <si>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</si>
  <si>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</si>
  <si>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</si>
  <si>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</si>
  <si>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</si>
  <si>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</si>
  <si>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</si>
  <si>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</si>
  <si>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</si>
  <si>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</si>
  <si>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</si>
  <si>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</si>
  <si>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</si>
  <si>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</si>
  <si>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</si>
  <si>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</si>
  <si>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</si>
  <si>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</si>
  <si>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</si>
  <si>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</si>
  <si>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</si>
  <si>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</si>
  <si>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</si>
  <si>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</si>
  <si>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</si>
  <si>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</si>
  <si>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</si>
  <si>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</si>
  <si>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</si>
  <si>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</si>
  <si>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</si>
  <si>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</si>
  <si>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</si>
  <si>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</si>
  <si>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</si>
  <si>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</si>
  <si>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</si>
  <si>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</si>
  <si>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</si>
  <si>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</si>
  <si>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</si>
  <si>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</si>
  <si>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</si>
  <si>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</si>
  <si>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</si>
  <si>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</si>
  <si>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</si>
  <si>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</si>
  <si>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</si>
  <si>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</si>
  <si>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</si>
  <si>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</si>
  <si>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</si>
  <si>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</si>
  <si>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</si>
  <si>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</si>
  <si>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</si>
  <si>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</si>
  <si>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</si>
  <si>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</si>
  <si>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</si>
  <si>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</si>
  <si>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</si>
  <si>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</si>
  <si>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</si>
  <si>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</si>
  <si>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</si>
  <si>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</si>
  <si>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</si>
  <si>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</si>
  <si>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</si>
  <si>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</si>
  <si>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</si>
  <si>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</si>
  <si>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</si>
  <si>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</si>
  <si>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</si>
  <si>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</si>
  <si>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</si>
  <si>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</si>
  <si>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</si>
  <si>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</si>
  <si>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</si>
  <si>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</si>
  <si>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</si>
  <si>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</si>
  <si>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</si>
  <si>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</si>
  <si>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</si>
  <si>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</si>
  <si>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</si>
  <si>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</si>
  <si>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</si>
  <si>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</si>
  <si>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</si>
  <si>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</si>
  <si>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</si>
  <si>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</si>
  <si>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</si>
  <si>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</si>
  <si>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</si>
  <si>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</si>
  <si>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</si>
  <si>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</si>
  <si>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</si>
  <si>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</si>
  <si>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</si>
  <si>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</si>
  <si>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</si>
  <si>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</si>
  <si>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</si>
  <si>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</si>
  <si>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</si>
  <si>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</si>
  <si>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</si>
  <si>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</si>
  <si>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</si>
  <si>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</si>
  <si>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</si>
  <si>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</si>
  <si>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</si>
  <si>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</si>
  <si>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</si>
  <si>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</si>
  <si>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</si>
  <si>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</si>
  <si>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</si>
  <si>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</si>
  <si>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</si>
  <si>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</si>
  <si>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</si>
  <si>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</si>
  <si>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</si>
  <si>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</si>
  <si>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</si>
  <si>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</si>
  <si>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</si>
  <si>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</si>
  <si>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</si>
  <si>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</si>
  <si>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</si>
  <si>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</si>
  <si>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</si>
  <si>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</si>
  <si>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</si>
  <si>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</si>
  <si>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</si>
  <si>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</si>
  <si>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</si>
  <si>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</si>
  <si>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</si>
  <si>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</si>
  <si>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</si>
  <si>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</si>
  <si>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</si>
  <si>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</si>
  <si>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</si>
  <si>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</si>
  <si>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</si>
  <si>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</si>
  <si>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</si>
  <si>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</si>
  <si>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</si>
  <si>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</si>
  <si>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</si>
  <si>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</si>
  <si>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</si>
  <si>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</si>
  <si>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</si>
  <si>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</si>
  <si>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</si>
  <si>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</si>
  <si>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</si>
  <si>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</si>
  <si>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</si>
  <si>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</si>
  <si>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</si>
  <si>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</si>
  <si>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</si>
  <si>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</si>
  <si>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</si>
  <si>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</si>
  <si>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</si>
  <si>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</si>
  <si>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</si>
  <si>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</si>
  <si>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</si>
  <si>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</si>
  <si>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</si>
  <si>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</si>
  <si>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</si>
  <si>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</si>
  <si>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</si>
  <si>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</si>
  <si>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</si>
  <si>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</si>
  <si>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</si>
  <si>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</si>
  <si>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</si>
  <si>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</si>
  <si>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</si>
  <si>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</si>
  <si>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</si>
  <si>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</si>
  <si>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</si>
  <si>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</si>
  <si>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</si>
  <si>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</si>
  <si>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</si>
  <si>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</si>
  <si>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</si>
  <si>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</si>
  <si>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</si>
  <si>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</si>
  <si>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</si>
  <si>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</si>
  <si>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</si>
  <si>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</si>
  <si>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</si>
  <si>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</si>
  <si>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</si>
  <si>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</si>
  <si>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</si>
  <si>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</si>
  <si>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</si>
  <si>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</si>
  <si>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</si>
  <si>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</si>
  <si>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</si>
  <si>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</si>
  <si>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</si>
  <si>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</si>
  <si>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</si>
  <si>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</si>
  <si>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</si>
  <si>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</si>
  <si>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</si>
  <si>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</si>
  <si>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</si>
  <si>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</si>
  <si>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</si>
  <si>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</si>
  <si>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</si>
  <si>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</si>
  <si>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</si>
  <si>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</si>
  <si>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</si>
  <si>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</si>
  <si>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</si>
  <si>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</si>
  <si>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</si>
  <si>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</si>
  <si>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</si>
  <si>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</si>
  <si>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</si>
  <si>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</si>
  <si>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</si>
  <si>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</si>
  <si>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</si>
  <si>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</si>
  <si>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</si>
  <si>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</si>
  <si>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</si>
  <si>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</si>
  <si>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</si>
  <si>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</si>
  <si>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</si>
  <si>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</si>
  <si>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</si>
  <si>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</si>
  <si>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</si>
  <si>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</si>
  <si>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</si>
  <si>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</si>
  <si>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</si>
  <si>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</si>
  <si>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</si>
  <si>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</si>
  <si>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</si>
  <si>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</si>
  <si>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</si>
  <si>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</si>
  <si>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</si>
  <si>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</si>
  <si>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</si>
  <si>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</si>
  <si>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</si>
  <si>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</si>
  <si>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</si>
  <si>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</si>
  <si>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</si>
  <si>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</si>
  <si>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</si>
  <si>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</si>
  <si>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</si>
  <si>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</si>
  <si>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</si>
  <si>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</si>
  <si>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</si>
  <si>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</si>
  <si>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</si>
  <si>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</si>
  <si>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</si>
  <si>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</si>
  <si>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</si>
  <si>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</si>
  <si>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</si>
  <si>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</si>
  <si>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</si>
  <si>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</si>
  <si>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</si>
  <si>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</si>
  <si>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</si>
  <si>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</si>
  <si>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</si>
  <si>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</si>
  <si>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</si>
  <si>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</si>
  <si>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</si>
  <si>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</si>
  <si>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</si>
  <si>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</si>
  <si>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</si>
  <si>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</si>
  <si>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</si>
  <si>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</si>
  <si>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</si>
  <si>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</si>
  <si>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</si>
  <si>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</si>
  <si>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</si>
  <si>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</si>
  <si>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</si>
  <si>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</si>
  <si>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</si>
  <si>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</si>
  <si>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</si>
  <si>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</si>
  <si>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</si>
  <si>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</si>
  <si>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</si>
  <si>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</si>
  <si>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</si>
  <si>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</si>
  <si>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</si>
  <si>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</si>
  <si>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</si>
  <si>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</si>
  <si>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</si>
  <si>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</si>
  <si>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</si>
  <si>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</si>
  <si>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</si>
  <si>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</si>
  <si>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</si>
  <si>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</si>
  <si>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</si>
  <si>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</si>
  <si>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</si>
  <si>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</si>
  <si>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</si>
  <si>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</si>
  <si>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</si>
  <si>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</si>
  <si>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</si>
  <si>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</si>
  <si>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</si>
  <si>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</si>
  <si>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</si>
  <si>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</si>
  <si>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</si>
  <si>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</si>
  <si>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</si>
  <si>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</si>
  <si>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</si>
  <si>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</si>
  <si>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</si>
  <si>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</si>
  <si>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</si>
  <si>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</si>
  <si>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</si>
  <si>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</si>
  <si>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</si>
  <si>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</si>
  <si>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</si>
  <si>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</si>
  <si>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</si>
  <si>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</si>
  <si>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</si>
  <si>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</si>
  <si>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</si>
  <si>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</si>
  <si>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</si>
  <si>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</si>
  <si>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</si>
  <si>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</si>
  <si>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</si>
  <si>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</si>
  <si>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</si>
  <si>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</si>
  <si>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</si>
  <si>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</si>
  <si>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</si>
  <si>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</si>
  <si>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</si>
  <si>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</si>
  <si>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</si>
  <si>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</si>
  <si>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</si>
  <si>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</si>
  <si>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</si>
  <si>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</si>
  <si>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</si>
  <si>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</si>
  <si>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</si>
  <si>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</si>
  <si>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</si>
  <si>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</si>
  <si>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</si>
  <si>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</si>
  <si>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</si>
  <si>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</si>
  <si>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</si>
  <si>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</si>
  <si>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</si>
  <si>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</si>
  <si>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</si>
  <si>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</si>
  <si>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</si>
  <si>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</si>
  <si>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</si>
  <si>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</si>
  <si>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</si>
  <si>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</si>
  <si>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</si>
  <si>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</si>
  <si>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</si>
  <si>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</si>
  <si>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</si>
  <si>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</si>
  <si>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</si>
  <si>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</si>
  <si>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</si>
  <si>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</si>
  <si>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</si>
  <si>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</si>
  <si>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</si>
  <si>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</si>
  <si>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</si>
  <si>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</si>
  <si>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</si>
  <si>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</si>
  <si>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</si>
  <si>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</si>
  <si>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</si>
  <si>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</si>
  <si>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</si>
  <si>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</si>
  <si>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</si>
  <si>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</si>
  <si>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</si>
  <si>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</si>
  <si>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</si>
  <si>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</si>
  <si>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</si>
  <si>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</si>
  <si>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</si>
  <si>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</si>
  <si>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</si>
  <si>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</si>
  <si>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</si>
  <si>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</si>
  <si>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</si>
  <si>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</si>
  <si>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</si>
  <si>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</si>
  <si>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</si>
  <si>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</si>
  <si>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</si>
  <si>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</si>
  <si>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</si>
  <si>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</si>
  <si>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</si>
  <si>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</si>
  <si>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</si>
  <si>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</si>
  <si>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</si>
  <si>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</si>
  <si>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</si>
  <si>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</si>
  <si>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</si>
  <si>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</si>
  <si>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</si>
  <si>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</si>
  <si>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</si>
  <si>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</si>
  <si>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</si>
  <si>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</si>
  <si>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</si>
  <si>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</si>
  <si>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</si>
  <si>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</si>
  <si>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</si>
  <si>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</si>
  <si>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</si>
  <si>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</si>
  <si>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</si>
  <si>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</si>
  <si>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</si>
  <si>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</si>
  <si>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</si>
  <si>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</si>
  <si>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</si>
  <si>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</si>
  <si>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</si>
  <si>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</si>
  <si>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</si>
  <si>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</si>
  <si>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</si>
  <si>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</si>
  <si>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</si>
  <si>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</si>
  <si>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</si>
  <si>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</si>
  <si>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</si>
  <si>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</si>
  <si>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</si>
  <si>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</si>
  <si>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</si>
  <si>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</si>
  <si>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</si>
  <si>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</si>
  <si>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</si>
  <si>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</si>
  <si>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</si>
  <si>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</si>
  <si>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</si>
  <si>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</si>
  <si>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</si>
  <si>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</si>
  <si>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</si>
  <si>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</si>
  <si>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</si>
  <si>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</si>
  <si>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</si>
  <si>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</si>
  <si>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</si>
  <si>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</si>
  <si>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</si>
  <si>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</si>
  <si>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</si>
  <si>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</si>
  <si>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</si>
  <si>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</si>
  <si>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</si>
  <si>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</si>
  <si>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</si>
  <si>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</si>
  <si>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</si>
  <si>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</si>
  <si>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</si>
  <si>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</si>
  <si>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</si>
  <si>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</si>
  <si>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</si>
  <si>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</si>
  <si>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</si>
  <si>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</si>
  <si>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</si>
  <si>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</si>
  <si>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</si>
  <si>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</si>
  <si>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</si>
  <si>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</si>
  <si>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</si>
  <si>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</si>
  <si>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</si>
  <si>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</si>
  <si>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</si>
  <si>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</si>
  <si>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</si>
  <si>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</si>
  <si>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</si>
  <si>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</si>
  <si>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</si>
  <si>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</si>
  <si>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</si>
  <si>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</si>
  <si>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</si>
  <si>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</si>
  <si>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</si>
  <si>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</si>
  <si>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</si>
  <si>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</si>
  <si>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</si>
  <si>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</si>
  <si>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</si>
  <si>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</si>
  <si>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</si>
  <si>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</si>
  <si>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</si>
  <si>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</si>
  <si>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</si>
  <si>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</si>
  <si>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</si>
  <si>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</si>
  <si>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</si>
  <si>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</si>
  <si>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</si>
  <si>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</si>
  <si>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</si>
  <si>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</si>
  <si>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</si>
  <si>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</si>
  <si>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</si>
  <si>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</si>
  <si>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</si>
  <si>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</si>
  <si>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</si>
  <si>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</si>
  <si>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</si>
  <si>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</si>
  <si>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</si>
  <si>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</si>
  <si>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</si>
  <si>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</si>
  <si>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</si>
  <si>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</si>
  <si>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</si>
  <si>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</si>
  <si>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</si>
  <si>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</si>
  <si>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</si>
  <si>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</si>
  <si>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</si>
  <si>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</si>
  <si>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</si>
  <si>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</si>
  <si>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</si>
  <si>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</si>
  <si>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</si>
  <si>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</si>
  <si>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</si>
  <si>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</si>
  <si>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</si>
  <si>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</si>
  <si>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</si>
  <si>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</si>
  <si>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</si>
  <si>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</si>
  <si>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</si>
  <si>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</si>
  <si>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</si>
  <si>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</si>
  <si>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</si>
  <si>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</si>
  <si>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</si>
  <si>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</si>
  <si>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</si>
  <si>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</si>
  <si>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</si>
  <si>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</si>
  <si>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</si>
  <si>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</si>
  <si>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</si>
  <si>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</si>
  <si>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</si>
  <si>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</si>
  <si>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</si>
  <si>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</si>
  <si>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</si>
  <si>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</si>
  <si>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</si>
  <si>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</si>
  <si>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</si>
  <si>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</si>
  <si>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</si>
  <si>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</si>
  <si>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</si>
  <si>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</si>
  <si>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</si>
  <si>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</si>
  <si>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</si>
  <si>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</si>
  <si>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</si>
  <si>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</si>
  <si>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</si>
  <si>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</si>
  <si>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</si>
  <si>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</si>
  <si>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</si>
  <si>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</si>
  <si>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</si>
  <si>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</si>
  <si>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</si>
  <si>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</si>
  <si>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</si>
  <si>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</si>
  <si>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</si>
  <si>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</si>
  <si>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</si>
  <si>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</si>
  <si>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</si>
  <si>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</si>
  <si>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</si>
  <si>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</si>
  <si>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</si>
  <si>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</si>
  <si>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</si>
  <si>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</si>
  <si>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</si>
  <si>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</si>
  <si>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</si>
  <si>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</si>
  <si>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</si>
  <si>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</si>
  <si>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</si>
  <si>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</si>
  <si>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</si>
  <si>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</si>
  <si>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</si>
  <si>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</si>
  <si>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</si>
  <si>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</si>
  <si>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</si>
  <si>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</si>
  <si>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</si>
  <si>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</si>
  <si>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</si>
  <si>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</si>
  <si>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</si>
  <si>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</si>
  <si>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</si>
  <si>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</si>
  <si>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</si>
  <si>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</si>
  <si>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</si>
  <si>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</si>
  <si>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</si>
  <si>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</si>
  <si>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</si>
  <si>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</si>
  <si>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</si>
  <si>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</si>
  <si>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</si>
  <si>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</si>
  <si>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</si>
  <si>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</si>
  <si>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</si>
  <si>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</si>
  <si>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</si>
  <si>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</si>
  <si>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</si>
  <si>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</si>
  <si>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</si>
  <si>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</si>
  <si>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</si>
  <si>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</si>
  <si>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</si>
  <si>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</si>
  <si>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</si>
  <si>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</si>
  <si>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</si>
  <si>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</si>
  <si>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</si>
  <si>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</si>
  <si>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</si>
  <si>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</si>
  <si>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</si>
  <si>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</si>
  <si>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</si>
  <si>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</si>
  <si>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</si>
  <si>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</si>
  <si>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</si>
  <si>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</si>
  <si>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</si>
  <si>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</si>
  <si>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</si>
  <si>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</si>
  <si>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</si>
  <si>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</si>
  <si>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</si>
  <si>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</si>
  <si>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</si>
  <si>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</si>
  <si>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</si>
  <si>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</si>
  <si>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</si>
  <si>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</si>
  <si>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</si>
  <si>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</si>
  <si>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</si>
  <si>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</si>
  <si>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</si>
  <si>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</si>
  <si>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</si>
  <si>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</si>
  <si>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</si>
  <si>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</si>
  <si>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</si>
  <si>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</si>
  <si>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</si>
  <si>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</si>
  <si>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</si>
  <si>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</si>
  <si>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</si>
  <si>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</si>
  <si>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</si>
  <si>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</si>
  <si>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</si>
  <si>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</si>
  <si>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</si>
  <si>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</si>
  <si>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</si>
  <si>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</si>
  <si>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</si>
  <si>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</si>
  <si>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</si>
  <si>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</si>
  <si>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</si>
  <si>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</si>
  <si>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</si>
  <si>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</si>
  <si>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</si>
  <si>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</si>
  <si>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</si>
  <si>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</si>
  <si>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</si>
  <si>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</si>
  <si>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</si>
  <si>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</si>
  <si>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</si>
  <si>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</si>
  <si>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</si>
  <si>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</si>
  <si>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</si>
  <si>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</si>
  <si>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</si>
  <si>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</si>
  <si>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</si>
  <si>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</si>
  <si>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</si>
  <si>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</si>
  <si>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</si>
  <si>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</si>
  <si>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</si>
  <si>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</si>
  <si>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</si>
  <si>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</si>
  <si>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</si>
  <si>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</si>
  <si>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</si>
  <si>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</si>
  <si>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</si>
  <si>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</si>
  <si>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</si>
  <si>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</si>
  <si>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</si>
  <si>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</si>
  <si>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</si>
  <si>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</si>
  <si>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</si>
  <si>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</si>
  <si>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</si>
  <si>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</si>
  <si>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</si>
  <si>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</si>
  <si>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</si>
  <si>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</si>
  <si>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</si>
  <si>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</si>
  <si>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</si>
  <si>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</si>
  <si>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</si>
  <si>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</si>
  <si>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</si>
  <si>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</si>
  <si>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</si>
  <si>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</si>
  <si>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</si>
  <si>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</si>
  <si>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</si>
  <si>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</si>
  <si>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</si>
  <si>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</si>
  <si>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</si>
  <si>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</si>
  <si>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</si>
  <si>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</si>
  <si>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</si>
  <si>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</si>
  <si>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</si>
  <si>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</si>
  <si>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</si>
  <si>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</si>
  <si>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</si>
  <si>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</si>
  <si>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</si>
  <si>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</si>
  <si>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</si>
  <si>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</si>
  <si>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</si>
  <si>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</si>
  <si>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</si>
  <si>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</si>
  <si>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</si>
  <si>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</si>
  <si>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</si>
  <si>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</si>
  <si>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</si>
  <si>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</si>
  <si>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</si>
  <si>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</si>
  <si>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</si>
  <si>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</si>
  <si>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</si>
  <si>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</si>
  <si>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</si>
  <si>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</si>
  <si>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</si>
  <si>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</si>
  <si>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</si>
  <si>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</si>
  <si>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</si>
  <si>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</si>
  <si>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</si>
  <si>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</si>
  <si>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</si>
  <si>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</si>
  <si>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</si>
  <si>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</si>
  <si>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</si>
  <si>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</si>
  <si>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</si>
  <si>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</si>
  <si>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</si>
  <si>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</si>
  <si>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</si>
  <si>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</si>
  <si>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</si>
  <si>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</si>
  <si>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</si>
  <si>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</si>
  <si>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</si>
  <si>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</si>
  <si>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</si>
  <si>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</si>
  <si>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</si>
  <si>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</si>
  <si>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</si>
  <si>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</si>
  <si>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</si>
  <si>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</si>
  <si>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</si>
  <si>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</si>
  <si>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</si>
  <si>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</si>
  <si>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</si>
  <si>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</si>
  <si>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</si>
  <si>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</si>
  <si>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</si>
  <si>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</si>
  <si>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</si>
  <si>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</si>
  <si>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</si>
  <si>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</si>
  <si>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</si>
  <si>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</si>
  <si>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</si>
  <si>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</si>
  <si>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</si>
  <si>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</si>
  <si>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</si>
  <si>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</si>
  <si>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</si>
  <si>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</si>
  <si>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</si>
  <si>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</si>
  <si>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</si>
  <si>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</si>
  <si>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</si>
  <si>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</si>
  <si>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</si>
  <si>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</si>
  <si>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</si>
  <si>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</si>
  <si>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</si>
  <si>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</si>
  <si>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</si>
  <si>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</si>
  <si>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</si>
  <si>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</si>
  <si>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</si>
  <si>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</si>
  <si>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</si>
  <si>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</si>
  <si>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</si>
  <si>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</si>
  <si>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</si>
  <si>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</si>
  <si>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</si>
  <si>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</si>
  <si>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</si>
  <si>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</si>
  <si>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</si>
  <si>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</si>
  <si>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</si>
  <si>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</si>
  <si>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</si>
  <si>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</si>
  <si>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</si>
  <si>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</si>
  <si>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</si>
  <si>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</si>
  <si>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</si>
  <si>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</si>
  <si>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</si>
  <si>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</si>
  <si>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</si>
  <si>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</si>
  <si>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</si>
  <si>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</si>
  <si>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</si>
  <si>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</si>
  <si>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</si>
  <si>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</si>
  <si>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</si>
  <si>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</si>
  <si>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</si>
  <si>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</si>
  <si>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</si>
  <si>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</si>
  <si>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</si>
  <si>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</si>
  <si>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</si>
  <si>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</si>
  <si>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</si>
  <si>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</si>
  <si>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</si>
  <si>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</si>
  <si>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</si>
  <si>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</si>
  <si>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</si>
  <si>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</si>
  <si>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</si>
  <si>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</si>
  <si>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</si>
  <si>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</si>
  <si>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</si>
  <si>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</si>
  <si>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</si>
  <si>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</si>
  <si>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</si>
  <si>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</si>
  <si>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</si>
  <si>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</si>
  <si>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</si>
  <si>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</si>
  <si>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</si>
  <si>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</si>
  <si>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</si>
  <si>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</si>
  <si>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</si>
  <si>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</si>
  <si>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</si>
  <si>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</si>
  <si>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</si>
  <si>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</si>
  <si>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</si>
  <si>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</si>
  <si>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</si>
  <si>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</si>
  <si>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</si>
  <si>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</si>
  <si>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</si>
  <si>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</si>
  <si>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</si>
  <si>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</si>
  <si>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</si>
  <si>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</si>
  <si>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</si>
  <si>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</si>
  <si>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</si>
  <si>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</si>
  <si>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</si>
  <si>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</si>
  <si>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</si>
  <si>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</si>
  <si>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</si>
  <si>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</si>
  <si>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</si>
  <si>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</si>
  <si>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</si>
  <si>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</si>
  <si>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</si>
  <si>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</si>
  <si>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</si>
  <si>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</si>
  <si>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</si>
  <si>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</si>
  <si>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</si>
  <si>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</si>
  <si>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</si>
  <si>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</si>
  <si>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</si>
  <si>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</si>
  <si>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</si>
  <si>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</si>
  <si>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</si>
  <si>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</si>
  <si>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</si>
  <si>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</si>
  <si>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</si>
  <si>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</si>
  <si>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</si>
  <si>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</si>
  <si>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</si>
  <si>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</si>
  <si>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</si>
  <si>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</si>
  <si>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</si>
  <si>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</si>
  <si>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</si>
  <si>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</si>
  <si>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</si>
  <si>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</si>
  <si>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</si>
  <si>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</si>
  <si>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</si>
  <si>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</si>
  <si>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</si>
  <si>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</si>
  <si>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</si>
  <si>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</si>
  <si>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</si>
  <si>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</si>
  <si>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</si>
  <si>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</si>
  <si>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</si>
  <si>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</si>
  <si>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</si>
  <si>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</si>
  <si>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</si>
  <si>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</si>
  <si>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</si>
  <si>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</si>
  <si>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</si>
  <si>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</si>
  <si>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</si>
  <si>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</si>
  <si>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</si>
  <si>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</si>
  <si>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</si>
  <si>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</si>
  <si>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</si>
  <si>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</si>
  <si>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</si>
  <si>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</si>
  <si>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</si>
  <si>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</si>
  <si>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</si>
  <si>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</si>
  <si>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</si>
  <si>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</si>
  <si>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</si>
  <si>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</si>
  <si>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</si>
  <si>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</si>
  <si>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</si>
  <si>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</si>
  <si>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</si>
  <si>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</si>
  <si>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</si>
  <si>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</si>
  <si>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</si>
  <si>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</si>
  <si>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</si>
  <si>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</si>
  <si>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</si>
  <si>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</si>
  <si>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</si>
  <si>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</si>
  <si>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</si>
  <si>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</si>
  <si>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</si>
  <si>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</si>
  <si>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</si>
  <si>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</si>
  <si>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</si>
  <si>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</si>
  <si>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</si>
  <si>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</si>
  <si>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</si>
  <si>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</si>
  <si>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</si>
  <si>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</si>
  <si>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</si>
  <si>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</si>
  <si>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</si>
  <si>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</si>
  <si>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</si>
  <si>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</si>
  <si>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</si>
  <si>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</si>
  <si>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</si>
  <si>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</si>
  <si>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</si>
  <si>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</si>
  <si>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</si>
  <si>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</si>
  <si>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</si>
  <si>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</si>
  <si>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</si>
  <si>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</si>
  <si>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</si>
  <si>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</si>
  <si>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</si>
  <si>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</si>
  <si>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</si>
  <si>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</si>
  <si>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</si>
  <si>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</si>
  <si>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</si>
  <si>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</si>
  <si>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</si>
  <si>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</si>
  <si>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</si>
  <si>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</si>
  <si>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</si>
  <si>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</si>
  <si>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</si>
  <si>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</si>
  <si>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</si>
  <si>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</si>
  <si>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</si>
  <si>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</si>
  <si>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</si>
  <si>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</si>
  <si>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</si>
  <si>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</si>
  <si>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</si>
  <si>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</si>
  <si>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</si>
  <si>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</si>
  <si>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</si>
  <si>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</si>
  <si>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</si>
  <si>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</si>
  <si>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</si>
  <si>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</si>
  <si>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</si>
  <si>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</si>
  <si>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</si>
  <si>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</si>
  <si>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</si>
  <si>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</si>
  <si>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</si>
  <si>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</si>
  <si>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</si>
  <si>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</si>
  <si>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</si>
  <si>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</si>
  <si>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</si>
  <si>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</si>
  <si>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</si>
  <si>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</si>
  <si>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</si>
  <si>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</si>
  <si>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</si>
  <si>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</si>
  <si>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</si>
  <si>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</si>
  <si>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</si>
  <si>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</si>
  <si>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</si>
  <si>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</si>
  <si>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</si>
  <si>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</si>
  <si>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</si>
  <si>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</si>
  <si>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</si>
  <si>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</si>
  <si>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</si>
  <si>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</si>
  <si>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</si>
  <si>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</si>
  <si>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</si>
  <si>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</si>
  <si>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</si>
  <si>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</si>
  <si>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</si>
  <si>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</si>
  <si>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</si>
  <si>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</si>
  <si>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</si>
  <si>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</si>
  <si>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</si>
  <si>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</si>
  <si>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</si>
  <si>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</si>
  <si>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</si>
  <si>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</si>
  <si>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</si>
  <si>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</si>
  <si>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</si>
  <si>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</si>
  <si>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</si>
  <si>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</si>
  <si>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</si>
  <si>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</si>
  <si>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</si>
  <si>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</si>
  <si>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</si>
  <si>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</si>
  <si>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</si>
  <si>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</si>
  <si>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</si>
  <si>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</si>
  <si>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</si>
  <si>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</si>
  <si>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</si>
  <si>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</si>
  <si>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</si>
  <si>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</si>
  <si>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</si>
  <si>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</si>
  <si>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</si>
  <si>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</si>
  <si>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</si>
  <si>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</si>
  <si>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</si>
  <si>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</si>
  <si>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</si>
  <si>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</si>
  <si>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</si>
  <si>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</si>
  <si>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</si>
  <si>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</si>
  <si>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</si>
  <si>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</si>
  <si>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</si>
  <si>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</si>
  <si>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</si>
  <si>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</si>
  <si>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</si>
  <si>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</si>
  <si>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</si>
  <si>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</si>
  <si>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</si>
  <si>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</si>
  <si>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</si>
  <si>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</si>
  <si>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</si>
  <si>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</si>
  <si>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</si>
  <si>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</si>
  <si>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</si>
  <si>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</si>
  <si>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</si>
  <si>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</si>
  <si>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</si>
  <si>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</si>
  <si>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</si>
  <si>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</si>
  <si>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</si>
  <si>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</si>
  <si>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</si>
  <si>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</si>
  <si>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</si>
  <si>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</si>
  <si>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</si>
  <si>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</si>
  <si>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</si>
  <si>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</si>
  <si>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</si>
  <si>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</si>
  <si>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</si>
  <si>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</si>
  <si>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</si>
  <si>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</si>
  <si>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</si>
  <si>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</si>
  <si>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</si>
  <si>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</si>
  <si>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</si>
  <si>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</si>
  <si>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</si>
  <si>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</si>
  <si>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</si>
  <si>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</si>
  <si>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</si>
  <si>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</si>
  <si>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</si>
  <si>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</si>
  <si>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</si>
  <si>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</si>
  <si>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</si>
  <si>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</si>
  <si>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</si>
  <si>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</si>
  <si>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</si>
  <si>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</si>
  <si>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</si>
  <si>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</si>
  <si>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</si>
  <si>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</si>
  <si>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</si>
  <si>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</si>
  <si>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</si>
  <si>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</si>
  <si>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</si>
  <si>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</si>
  <si>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</si>
  <si>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</si>
  <si>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</si>
  <si>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</si>
  <si>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</si>
  <si>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</si>
  <si>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</si>
  <si>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</si>
  <si>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</si>
  <si>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</si>
  <si>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</si>
  <si>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</si>
  <si>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</si>
  <si>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</si>
  <si>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</si>
  <si>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</si>
  <si>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</si>
  <si>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</si>
  <si>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</si>
  <si>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</si>
  <si>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</si>
  <si>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</si>
  <si>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</si>
  <si>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</si>
  <si>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</si>
  <si>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</si>
  <si>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</si>
  <si>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</si>
  <si>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</si>
  <si>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</si>
  <si>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</si>
  <si>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</si>
  <si>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</si>
  <si>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</si>
  <si>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</si>
  <si>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</si>
  <si>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</si>
  <si>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</si>
  <si>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</si>
  <si>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</si>
  <si>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</si>
  <si>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</si>
  <si>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</si>
  <si>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</si>
  <si>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</si>
  <si>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</si>
  <si>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</si>
  <si>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</si>
  <si>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</si>
  <si>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</si>
  <si>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</si>
  <si>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</si>
  <si>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</si>
  <si>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</si>
  <si>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</si>
  <si>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</si>
  <si>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</si>
  <si>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</si>
  <si>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</si>
  <si>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</si>
  <si>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</si>
  <si>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</si>
  <si>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</si>
  <si>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</si>
  <si>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</si>
  <si>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</si>
  <si>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</si>
  <si>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</si>
  <si>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</si>
  <si>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</si>
  <si>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</si>
  <si>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</si>
  <si>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</si>
  <si>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</si>
  <si>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</si>
  <si>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</si>
  <si>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</si>
  <si>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</si>
  <si>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</si>
  <si>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</si>
  <si>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</si>
  <si>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</si>
  <si>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</si>
  <si>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</si>
  <si>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</si>
  <si>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</si>
  <si>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</si>
  <si>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</si>
  <si>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</si>
  <si>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</si>
  <si>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</si>
  <si>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</si>
  <si>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</si>
  <si>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</si>
  <si>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</si>
  <si>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</si>
  <si>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</si>
  <si>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</si>
  <si>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</si>
  <si>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</si>
  <si>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</si>
  <si>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</si>
  <si>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</si>
  <si>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</si>
  <si>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</si>
  <si>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</si>
  <si>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</si>
  <si>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</si>
  <si>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</si>
  <si>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</si>
  <si>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</si>
  <si>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</si>
  <si>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</si>
  <si>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</si>
  <si>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</si>
  <si>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</si>
  <si>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</si>
  <si>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</si>
  <si>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</si>
  <si>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</si>
  <si>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</si>
  <si>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</si>
  <si>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</si>
  <si>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</si>
  <si>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</si>
  <si>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</si>
  <si>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</si>
  <si>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</si>
  <si>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</si>
  <si>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</si>
  <si>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</si>
  <si>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</si>
  <si>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</si>
  <si>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</si>
  <si>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</si>
  <si>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</si>
  <si>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</si>
  <si>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</si>
  <si>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</si>
  <si>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</si>
  <si>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</si>
  <si>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</si>
  <si>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</si>
  <si>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</si>
  <si>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</si>
  <si>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</si>
  <si>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</si>
  <si>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</si>
  <si>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</si>
  <si>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</si>
  <si>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</si>
  <si>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</si>
  <si>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</si>
  <si>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</si>
  <si>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</si>
  <si>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</si>
  <si>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</si>
  <si>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</si>
  <si>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</si>
  <si>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</si>
  <si>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</si>
  <si>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</si>
  <si>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</si>
  <si>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</si>
  <si>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</si>
  <si>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</si>
  <si>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</si>
  <si>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</si>
  <si>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</si>
  <si>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</si>
  <si>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</si>
  <si>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</si>
  <si>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</si>
  <si>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</si>
  <si>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</si>
  <si>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</si>
  <si>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</si>
  <si>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</si>
  <si>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</si>
  <si>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</si>
  <si>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</si>
  <si>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</si>
  <si>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</si>
  <si>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</si>
  <si>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</si>
  <si>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</si>
  <si>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</si>
  <si>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</si>
  <si>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</si>
  <si>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</si>
  <si>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</si>
  <si>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</si>
  <si>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</si>
  <si>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</si>
  <si>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</si>
  <si>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</si>
  <si>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</si>
  <si>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</si>
  <si>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</si>
  <si>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</si>
  <si>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</si>
  <si>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</si>
  <si>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</si>
  <si>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</si>
  <si>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</si>
  <si>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</si>
  <si>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</si>
  <si>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</si>
  <si>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</si>
  <si>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</si>
  <si>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</si>
  <si>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</si>
  <si>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</si>
  <si>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</si>
  <si>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</si>
  <si>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</si>
  <si>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</si>
  <si>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</si>
  <si>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</si>
  <si>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</si>
  <si>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</si>
  <si>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</si>
  <si>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</si>
  <si>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</si>
  <si>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</si>
  <si>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</si>
  <si>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</si>
  <si>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</si>
  <si>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</si>
  <si>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</si>
  <si>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</si>
  <si>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</si>
  <si>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</si>
  <si>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</si>
  <si>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</si>
  <si>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</si>
  <si>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</si>
  <si>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</si>
  <si>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</si>
  <si>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</si>
  <si>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</si>
  <si>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</si>
  <si>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</si>
  <si>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</si>
  <si>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</si>
  <si>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</si>
  <si>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</si>
  <si>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</si>
  <si>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</si>
  <si>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</si>
  <si>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</si>
  <si>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</si>
  <si>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</si>
  <si>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</si>
  <si>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</si>
  <si>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</si>
  <si>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</si>
  <si>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</si>
  <si>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</si>
  <si>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</si>
  <si>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</si>
  <si>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</si>
  <si>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</si>
  <si>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</si>
  <si>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</si>
  <si>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</si>
  <si>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</si>
  <si>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</si>
  <si>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</si>
  <si>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</si>
  <si>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</si>
  <si>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</si>
  <si>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</si>
  <si>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</si>
  <si>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</si>
  <si>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</si>
  <si>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</si>
  <si>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</si>
  <si>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</si>
  <si>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</si>
  <si>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</si>
  <si>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</si>
  <si>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</si>
  <si>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</si>
  <si>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</si>
  <si>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</si>
  <si>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</si>
  <si>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</si>
  <si>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</si>
  <si>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</si>
  <si>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</si>
  <si>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</si>
  <si>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</si>
  <si>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</si>
  <si>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</si>
  <si>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</si>
  <si>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</si>
  <si>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</si>
  <si>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</si>
  <si>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</si>
  <si>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</si>
  <si>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</si>
  <si>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</si>
  <si>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</si>
  <si>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</si>
  <si>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</si>
  <si>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</si>
  <si>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</si>
  <si>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</si>
  <si>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</si>
  <si>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</si>
  <si>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</si>
  <si>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</si>
  <si>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</si>
  <si>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</si>
  <si>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</si>
  <si>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</si>
  <si>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</si>
  <si>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</si>
  <si>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</si>
  <si>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</si>
  <si>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</si>
  <si>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</si>
  <si>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</si>
  <si>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</si>
  <si>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</si>
  <si>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</si>
  <si>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</si>
  <si>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</si>
  <si>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</si>
  <si>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</si>
  <si>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</si>
  <si>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</si>
  <si>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</si>
  <si>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</si>
  <si>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</si>
  <si>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</si>
  <si>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</si>
  <si>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</si>
  <si>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</si>
  <si>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</si>
  <si>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</si>
  <si>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</si>
  <si>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</si>
  <si>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</si>
  <si>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</si>
  <si>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</si>
  <si>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</si>
  <si>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</si>
  <si>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</si>
  <si>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</si>
  <si>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</si>
  <si>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</si>
  <si>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</si>
  <si>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</si>
  <si>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</si>
  <si>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</si>
  <si>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</si>
  <si>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</si>
  <si>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</si>
  <si>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</si>
  <si>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</si>
  <si>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</si>
  <si>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</si>
  <si>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</si>
  <si>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</si>
  <si>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</si>
  <si>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</si>
  <si>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</si>
  <si>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</si>
  <si>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</si>
  <si>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</si>
  <si>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</si>
  <si>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</si>
  <si>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</si>
  <si>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</si>
  <si>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</si>
  <si>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</si>
  <si>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</si>
  <si>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</si>
  <si>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</si>
  <si>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</si>
  <si>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</si>
  <si>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</si>
  <si>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</si>
  <si>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</si>
  <si>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</si>
  <si>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</si>
  <si>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</si>
  <si>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</si>
  <si>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</si>
  <si>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</si>
  <si>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</si>
  <si>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</si>
  <si>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</si>
  <si>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</si>
  <si>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</si>
  <si>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</si>
  <si>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</si>
  <si>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</si>
  <si>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</si>
  <si>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</si>
  <si>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</si>
  <si>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</si>
  <si>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</si>
  <si>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</si>
  <si>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</si>
  <si>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</si>
  <si>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</si>
  <si>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</si>
  <si>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</si>
  <si>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</si>
  <si>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</si>
  <si>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</si>
  <si>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</si>
  <si>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</si>
  <si>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</si>
  <si>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</si>
  <si>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</si>
  <si>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</si>
  <si>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</si>
  <si>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</si>
  <si>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</si>
  <si>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</si>
  <si>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</si>
  <si>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</si>
  <si>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</si>
  <si>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</si>
  <si>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</si>
  <si>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</si>
  <si>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</si>
  <si>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</si>
  <si>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</si>
  <si>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</si>
  <si>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</si>
  <si>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</si>
  <si>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</si>
  <si>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</si>
  <si>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</si>
  <si>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</si>
  <si>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</si>
  <si>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</si>
  <si>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</si>
  <si>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</si>
  <si>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</si>
  <si>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</si>
  <si>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</si>
  <si>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</si>
  <si>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</si>
  <si>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</si>
  <si>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</si>
  <si>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</si>
  <si>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</si>
  <si>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</si>
  <si>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</si>
  <si>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</si>
  <si>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</si>
  <si>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</si>
  <si>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</si>
  <si>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</si>
  <si>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</si>
  <si>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</si>
  <si>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</si>
  <si>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</si>
  <si>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</si>
  <si>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</si>
  <si>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</si>
  <si>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</si>
  <si>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</si>
  <si>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</si>
  <si>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</si>
  <si>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</si>
  <si>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</si>
  <si>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</si>
  <si>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</si>
  <si>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</si>
  <si>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</si>
  <si>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</si>
  <si>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</si>
  <si>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</si>
  <si>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</si>
  <si>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</si>
  <si>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</si>
  <si>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</si>
  <si>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</si>
  <si>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</si>
  <si>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</si>
  <si>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</si>
  <si>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</si>
  <si>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</si>
  <si>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</si>
  <si>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</si>
  <si>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</si>
  <si>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</si>
  <si>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</si>
  <si>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</si>
  <si>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</si>
  <si>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</si>
  <si>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</si>
  <si>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</si>
  <si>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</si>
  <si>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</si>
  <si>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</si>
  <si>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</si>
  <si>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</si>
  <si>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</si>
  <si>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</si>
  <si>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</si>
  <si>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</si>
  <si>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</si>
  <si>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</si>
  <si>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</si>
  <si>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</si>
  <si>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</si>
  <si>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</si>
  <si>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</si>
  <si>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</si>
  <si>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</si>
  <si>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</si>
  <si>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</si>
  <si>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</si>
  <si>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</si>
  <si>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</si>
  <si>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</si>
  <si>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</si>
  <si>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</si>
  <si>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</si>
  <si>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</si>
  <si>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</si>
  <si>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</si>
  <si>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</si>
  <si>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</si>
  <si>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</si>
  <si>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</si>
  <si>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</si>
  <si>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</si>
  <si>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</si>
  <si>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</si>
  <si>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</si>
  <si>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</si>
  <si>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</si>
  <si>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</si>
  <si>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</si>
  <si>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</si>
  <si>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</si>
  <si>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</si>
  <si>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</si>
  <si>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</si>
  <si>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</si>
  <si>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</si>
  <si>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</si>
  <si>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</si>
  <si>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</si>
  <si>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</si>
  <si>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</si>
  <si>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</si>
  <si>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</si>
  <si>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</si>
  <si>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</si>
  <si>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</si>
  <si>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</si>
  <si>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</si>
  <si>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</si>
  <si>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</si>
  <si>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</si>
  <si>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</si>
  <si>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</si>
  <si>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</si>
  <si>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</si>
  <si>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</si>
  <si>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</si>
  <si>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</si>
  <si>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</si>
  <si>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</si>
  <si>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</si>
  <si>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</si>
  <si>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</si>
  <si>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</si>
  <si>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</si>
  <si>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</si>
  <si>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</si>
  <si>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</si>
  <si>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</si>
  <si>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</si>
  <si>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</si>
  <si>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</si>
  <si>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</si>
  <si>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</si>
  <si>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</si>
  <si>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</si>
  <si>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</si>
  <si>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</si>
  <si>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</si>
  <si>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</si>
  <si>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</si>
  <si>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</si>
  <si>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</si>
  <si>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</si>
  <si>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</si>
  <si>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</si>
  <si>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</si>
  <si>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</si>
  <si>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</si>
  <si>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</si>
  <si>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</si>
  <si>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</si>
  <si>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</si>
  <si>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</si>
  <si>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</si>
  <si>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</si>
  <si>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</si>
  <si>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</si>
  <si>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</si>
  <si>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</si>
  <si>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</si>
  <si>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</si>
  <si>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</si>
  <si>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</si>
  <si>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</si>
  <si>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</si>
  <si>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</si>
  <si>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</si>
  <si>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</si>
  <si>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</si>
  <si>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</si>
  <si>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</si>
  <si>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</si>
  <si>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</si>
  <si>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</si>
  <si>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</si>
  <si>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</si>
  <si>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</si>
  <si>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</si>
  <si>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</si>
  <si>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</si>
  <si>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</si>
  <si>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</si>
  <si>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</si>
  <si>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</si>
  <si>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</si>
  <si>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</si>
  <si>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</si>
  <si>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</si>
  <si>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</si>
  <si>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</si>
  <si>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</si>
  <si>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</si>
  <si>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</si>
  <si>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</si>
  <si>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</si>
  <si>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</si>
  <si>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</si>
  <si>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</si>
  <si>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</si>
  <si>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</si>
  <si>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</si>
  <si>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</si>
  <si>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</si>
  <si>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</si>
  <si>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</si>
  <si>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</si>
  <si>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</si>
  <si>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</si>
  <si>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</si>
  <si>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</si>
  <si>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</si>
  <si>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</si>
  <si>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</si>
  <si>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</si>
  <si>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</si>
  <si>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</si>
  <si>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</si>
  <si>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</si>
  <si>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</si>
  <si>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</si>
  <si>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</si>
  <si>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</si>
  <si>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</si>
  <si>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</si>
  <si>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</si>
  <si>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</si>
  <si>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</si>
  <si>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</si>
  <si>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</si>
  <si>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</si>
  <si>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</si>
  <si>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</si>
  <si>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</si>
  <si>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</si>
  <si>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</si>
  <si>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</si>
  <si>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</si>
  <si>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</si>
  <si>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</si>
  <si>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</si>
  <si>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</si>
  <si>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</si>
  <si>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</si>
  <si>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</si>
  <si>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</si>
  <si>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</si>
  <si>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</si>
  <si>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</si>
  <si>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</si>
  <si>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</si>
  <si>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</si>
  <si>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</si>
  <si>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</si>
  <si>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</si>
  <si>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</si>
  <si>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</si>
  <si>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</si>
  <si>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</si>
  <si>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</si>
  <si>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</si>
  <si>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</si>
  <si>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</si>
  <si>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</si>
  <si>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</si>
  <si>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</si>
  <si>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</si>
  <si>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</si>
  <si>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</si>
  <si>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</si>
  <si>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</si>
  <si>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</si>
  <si>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</si>
  <si>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</si>
  <si>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</si>
  <si>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</si>
  <si>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</si>
  <si>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</si>
  <si>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</si>
  <si>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</si>
  <si>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</si>
  <si>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</si>
  <si>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</si>
  <si>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</si>
  <si>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</si>
  <si>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</si>
  <si>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</si>
  <si>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</si>
  <si>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</si>
  <si>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</si>
  <si>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</si>
  <si>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</si>
  <si>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</si>
  <si>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</si>
  <si>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</si>
  <si>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</si>
  <si>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</si>
  <si>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</si>
  <si>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</si>
  <si>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</si>
  <si>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</si>
  <si>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</si>
  <si>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</si>
  <si>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</si>
  <si>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</si>
  <si>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</si>
  <si>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</si>
  <si>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</si>
  <si>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</si>
  <si>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</si>
  <si>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</si>
  <si>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</si>
  <si>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</si>
  <si>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</si>
  <si>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</si>
  <si>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</si>
  <si>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</si>
  <si>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</si>
  <si>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</si>
  <si>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</si>
  <si>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</si>
  <si>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</si>
  <si>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</si>
  <si>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</si>
  <si>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</si>
  <si>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</si>
  <si>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</si>
  <si>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</si>
  <si>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</si>
  <si>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</si>
  <si>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</si>
  <si>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</si>
  <si>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</si>
  <si>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</si>
  <si>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</si>
  <si>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</si>
  <si>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</si>
  <si>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</si>
  <si>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</si>
  <si>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</si>
  <si>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</si>
  <si>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</si>
  <si>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</si>
  <si>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</si>
  <si>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</si>
  <si>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</si>
  <si>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</si>
  <si>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</si>
  <si>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</si>
  <si>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</si>
  <si>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</si>
  <si>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</si>
  <si>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</si>
  <si>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</si>
  <si>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</si>
  <si>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</si>
  <si>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</si>
  <si>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</si>
  <si>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</si>
  <si>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</si>
  <si>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</si>
  <si>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</si>
  <si>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</si>
  <si>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</si>
  <si>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</si>
  <si>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</si>
  <si>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</si>
  <si>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</si>
  <si>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</si>
  <si>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</si>
  <si>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</si>
  <si>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</si>
  <si>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</si>
  <si>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</si>
  <si>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</si>
  <si>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</si>
  <si>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</si>
  <si>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</si>
  <si>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</si>
  <si>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</si>
  <si>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</si>
  <si>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</si>
  <si>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</si>
  <si>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</si>
  <si>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</si>
  <si>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</si>
  <si>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</si>
  <si>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</si>
  <si>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</si>
  <si>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</si>
  <si>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</si>
  <si>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</si>
  <si>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</si>
  <si>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</si>
  <si>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</si>
  <si>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</si>
  <si>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</si>
  <si>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</si>
  <si>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</si>
  <si>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</si>
  <si>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</si>
  <si>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</si>
  <si>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</si>
  <si>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</si>
  <si>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</si>
  <si>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</si>
  <si>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</si>
  <si>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</si>
  <si>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</si>
  <si>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</si>
  <si>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</si>
  <si>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</si>
  <si>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</si>
  <si>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</si>
  <si>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</si>
  <si>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</si>
  <si>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</si>
  <si>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</si>
  <si>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</si>
  <si>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</si>
  <si>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</si>
  <si>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</si>
  <si>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</si>
  <si>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</si>
  <si>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</si>
  <si>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</si>
  <si>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</si>
  <si>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</si>
  <si>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</si>
  <si>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</si>
  <si>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</si>
  <si>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</si>
  <si>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</si>
  <si>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</si>
  <si>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</si>
  <si>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</si>
  <si>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</si>
  <si>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</si>
  <si>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</si>
  <si>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</si>
  <si>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</si>
  <si>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</si>
  <si>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</si>
  <si>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</si>
  <si>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</si>
  <si>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</si>
  <si>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</si>
  <si>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</si>
  <si>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</si>
  <si>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</si>
  <si>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</si>
  <si>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</si>
  <si>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</si>
  <si>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</si>
  <si>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</si>
  <si>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</si>
  <si>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</si>
  <si>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</si>
  <si>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</si>
  <si>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</si>
  <si>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</si>
  <si>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</si>
  <si>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</si>
  <si>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</si>
  <si>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</si>
  <si>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</si>
  <si>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</si>
  <si>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</si>
  <si>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</si>
  <si>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</si>
  <si>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</si>
  <si>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</si>
  <si>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</si>
  <si>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</si>
  <si>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</si>
  <si>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</si>
  <si>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</si>
  <si>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</si>
  <si>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</si>
  <si>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</si>
  <si>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</si>
  <si>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</si>
  <si>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</si>
  <si>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</si>
  <si>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</si>
  <si>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</si>
  <si>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</si>
  <si>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</si>
  <si>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</si>
  <si>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</si>
  <si>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</si>
  <si>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</si>
  <si>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</si>
  <si>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</si>
  <si>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</si>
  <si>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</si>
  <si>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</si>
  <si>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</si>
  <si>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</si>
  <si>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</si>
  <si>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</si>
  <si>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</si>
  <si>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</si>
  <si>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</si>
  <si>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</si>
  <si>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</si>
  <si>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</si>
  <si>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</si>
  <si>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</si>
  <si>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</si>
  <si>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</si>
  <si>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</si>
  <si>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</si>
  <si>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</si>
  <si>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</si>
  <si>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</si>
  <si>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</si>
  <si>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</si>
  <si>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</si>
  <si>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</si>
  <si>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</si>
  <si>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</si>
  <si>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</si>
  <si>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</si>
  <si>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</si>
  <si>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</si>
  <si>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</si>
  <si>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</si>
  <si>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</si>
  <si>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</si>
  <si>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</si>
  <si>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</si>
  <si>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</si>
  <si>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</si>
  <si>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</si>
  <si>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</si>
  <si>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</si>
  <si>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</si>
  <si>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</si>
  <si>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</si>
  <si>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</si>
  <si>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</si>
  <si>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</si>
  <si>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</si>
  <si>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</si>
  <si>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</si>
  <si>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</si>
  <si>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</si>
  <si>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</si>
  <si>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</si>
  <si>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</si>
  <si>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</si>
  <si>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</si>
  <si>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</si>
  <si>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</si>
  <si>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</si>
  <si>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</si>
  <si>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</si>
  <si>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</si>
  <si>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</si>
  <si>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</si>
  <si>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</si>
  <si>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</si>
  <si>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</si>
  <si>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</si>
  <si>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</si>
  <si>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</si>
  <si>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</si>
  <si>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</si>
  <si>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</si>
  <si>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</si>
  <si>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</si>
  <si>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</si>
  <si>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</si>
  <si>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</si>
  <si>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</si>
  <si>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</si>
  <si>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</si>
  <si>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</si>
  <si>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</si>
  <si>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</si>
  <si>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</si>
  <si>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</si>
  <si>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</si>
  <si>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</si>
  <si>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</si>
  <si>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</si>
  <si>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</si>
  <si>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</si>
  <si>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</si>
  <si>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</si>
  <si>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</si>
  <si>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</si>
  <si>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</si>
  <si>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</si>
  <si>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</si>
  <si>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</si>
  <si>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</si>
  <si>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</si>
  <si>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</si>
  <si>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</si>
  <si>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</si>
  <si>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</si>
  <si>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</si>
  <si>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</si>
  <si>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</si>
  <si>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</si>
  <si>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</si>
  <si>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</si>
  <si>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</si>
  <si>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</si>
  <si>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</si>
  <si>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</si>
  <si>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</si>
  <si>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</si>
  <si>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</si>
  <si>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</si>
  <si>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</si>
  <si>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</si>
  <si>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</si>
  <si>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</si>
  <si>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</si>
  <si>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</si>
  <si>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</si>
  <si>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</si>
  <si>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</si>
  <si>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</si>
  <si>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</si>
  <si>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</si>
  <si>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</si>
  <si>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</si>
  <si>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</si>
  <si>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</si>
  <si>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</si>
  <si>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</si>
  <si>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</si>
  <si>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</si>
  <si>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</si>
  <si>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</si>
  <si>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</si>
  <si>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</si>
  <si>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</si>
  <si>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</si>
  <si>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</si>
  <si>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</si>
  <si>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</si>
  <si>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</si>
  <si>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</si>
  <si>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</si>
  <si>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</si>
  <si>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</si>
  <si>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</si>
  <si>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</si>
  <si>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</si>
  <si>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</si>
  <si>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</si>
  <si>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</si>
  <si>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</si>
  <si>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</si>
  <si>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</si>
  <si>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</si>
  <si>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</si>
  <si>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</si>
  <si>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</si>
  <si>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</si>
  <si>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</si>
  <si>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</si>
  <si>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</si>
  <si>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</si>
  <si>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</si>
  <si>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</si>
  <si>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</si>
  <si>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</si>
  <si>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</si>
  <si>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</si>
  <si>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</si>
  <si>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</si>
  <si>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</si>
  <si>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</si>
  <si>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</si>
  <si>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</si>
  <si>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</si>
  <si>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</si>
  <si>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</si>
  <si>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</si>
  <si>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</si>
  <si>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</si>
  <si>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</si>
  <si>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</si>
  <si>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</si>
  <si>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</si>
  <si>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</si>
  <si>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</si>
  <si>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</si>
  <si>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</si>
  <si>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</si>
  <si>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</si>
  <si>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</si>
  <si>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</si>
  <si>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</si>
  <si>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</si>
  <si>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</si>
  <si>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</si>
  <si>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</si>
  <si>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</si>
  <si>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</si>
  <si>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</si>
  <si>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</si>
  <si>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</si>
  <si>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</si>
  <si>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</si>
  <si>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</si>
  <si>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</si>
  <si>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</si>
  <si>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</si>
  <si>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</si>
  <si>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</si>
  <si>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</si>
  <si>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</si>
  <si>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</si>
  <si>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</si>
  <si>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</si>
  <si>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</si>
  <si>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</si>
  <si>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</si>
  <si>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</si>
  <si>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</si>
  <si>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</si>
  <si>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</si>
  <si>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</si>
  <si>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</si>
  <si>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</si>
  <si>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</si>
  <si>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</si>
  <si>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</si>
  <si>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</si>
  <si>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</si>
  <si>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</si>
  <si>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</si>
  <si>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</si>
  <si>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</si>
  <si>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</si>
  <si>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</si>
  <si>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</si>
  <si>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</si>
  <si>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</si>
  <si>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</si>
  <si>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</si>
  <si>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</si>
  <si>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</si>
  <si>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</si>
  <si>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</si>
  <si>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</si>
  <si>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</si>
  <si>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</si>
  <si>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</si>
  <si>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</si>
  <si>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</si>
  <si>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</si>
  <si>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</si>
  <si>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</si>
  <si>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</si>
  <si>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</si>
  <si>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</si>
  <si>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</si>
  <si>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</si>
  <si>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</si>
  <si>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</si>
  <si>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</si>
  <si>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</si>
  <si>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</si>
  <si>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</si>
  <si>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</si>
  <si>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</si>
  <si>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</si>
  <si>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</si>
  <si>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</si>
  <si>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</si>
  <si>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</si>
  <si>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</si>
  <si>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</si>
  <si>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</si>
  <si>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</si>
  <si>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</si>
  <si>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</si>
  <si>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</si>
  <si>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</si>
  <si>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</si>
  <si>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</si>
  <si>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</si>
  <si>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</si>
  <si>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</si>
  <si>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</si>
  <si>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</si>
  <si>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</si>
  <si>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</si>
  <si>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</si>
  <si>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</si>
  <si>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</si>
  <si>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</si>
  <si>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</si>
  <si>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</si>
  <si>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</si>
  <si>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</si>
  <si>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</si>
  <si>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</si>
  <si>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</si>
  <si>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</si>
  <si>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</si>
  <si>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</si>
  <si>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</si>
  <si>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</si>
  <si>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</si>
  <si>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</si>
  <si>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</si>
  <si>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</si>
  <si>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</si>
  <si>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</si>
  <si>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</si>
  <si>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</si>
  <si>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</si>
  <si>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</si>
  <si>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</si>
  <si>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</si>
  <si>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</si>
  <si>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</si>
  <si>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</si>
  <si>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</si>
  <si>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</si>
  <si>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</si>
  <si>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</si>
  <si>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</si>
  <si>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</si>
  <si>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</si>
  <si>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</si>
  <si>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</si>
  <si>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</si>
  <si>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</si>
  <si>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</si>
  <si>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</si>
  <si>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</si>
  <si>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</si>
  <si>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</si>
  <si>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</si>
  <si>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</si>
  <si>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</si>
  <si>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</si>
  <si>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</si>
  <si>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</si>
  <si>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</si>
  <si>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</si>
  <si>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</si>
  <si>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</si>
  <si>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</si>
  <si>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</si>
  <si>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</si>
  <si>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</si>
  <si>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</si>
  <si>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</si>
  <si>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</si>
  <si>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</si>
  <si>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</si>
  <si>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</si>
  <si>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</si>
  <si>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</si>
  <si>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</si>
  <si>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</si>
  <si>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</si>
  <si>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</si>
  <si>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</si>
  <si>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</si>
  <si>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</si>
  <si>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</si>
  <si>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</si>
  <si>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</si>
  <si>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</si>
  <si>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</si>
  <si>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</si>
  <si>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</si>
  <si>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</si>
  <si>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</si>
  <si>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</si>
  <si>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</si>
  <si>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</si>
  <si>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</si>
  <si>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</si>
  <si>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</si>
  <si>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</si>
  <si>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</si>
  <si>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</si>
  <si>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</si>
  <si>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</si>
  <si>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</si>
  <si>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</si>
  <si>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</si>
  <si>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</si>
  <si>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</si>
  <si>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</si>
  <si>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</si>
  <si>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</si>
  <si>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</si>
  <si>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</si>
  <si>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</si>
  <si>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</si>
  <si>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</si>
  <si>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</si>
  <si>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</si>
  <si>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</si>
  <si>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</si>
  <si>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</si>
  <si>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</si>
  <si>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</si>
  <si>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</si>
  <si>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</si>
  <si>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</si>
  <si>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</si>
  <si>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</si>
  <si>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</si>
  <si>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</si>
  <si>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</si>
  <si>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</si>
  <si>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</si>
  <si>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</si>
  <si>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</si>
  <si>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</si>
  <si>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</si>
  <si>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</si>
  <si>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</si>
  <si>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</si>
  <si>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</si>
  <si>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</si>
  <si>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</si>
  <si>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</si>
  <si>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</si>
  <si>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</si>
  <si>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</si>
  <si>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</si>
  <si>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</si>
  <si>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</si>
  <si>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</si>
  <si>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</si>
  <si>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</si>
  <si>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</si>
  <si>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</si>
  <si>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</si>
  <si>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</si>
  <si>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</si>
  <si>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</si>
  <si>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</si>
  <si>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</si>
  <si>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</si>
  <si>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</si>
  <si>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</si>
  <si>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</si>
  <si>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</si>
  <si>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</si>
  <si>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</si>
  <si>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</si>
  <si>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</si>
  <si>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</si>
  <si>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</si>
  <si>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</si>
  <si>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</si>
  <si>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</si>
  <si>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</si>
  <si>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</si>
  <si>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</si>
  <si>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</si>
  <si>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</si>
  <si>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</si>
  <si>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</si>
  <si>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</si>
  <si>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</si>
  <si>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</si>
  <si>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</si>
  <si>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</si>
  <si>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</si>
  <si>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</si>
  <si>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</si>
  <si>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</si>
  <si>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</si>
  <si>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</si>
  <si>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</si>
  <si>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</si>
  <si>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</si>
  <si>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</si>
  <si>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</si>
  <si>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</si>
  <si>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</si>
  <si>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</si>
  <si>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</si>
  <si>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</si>
  <si>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</si>
  <si>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</si>
  <si>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</si>
  <si>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</si>
  <si>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</si>
  <si>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</si>
  <si>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</si>
  <si>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</si>
  <si>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</si>
  <si>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</si>
  <si>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</si>
  <si>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</si>
  <si>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</si>
  <si>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</si>
  <si>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</si>
  <si>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</si>
  <si>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</si>
  <si>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</si>
  <si>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</si>
  <si>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</si>
  <si>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</si>
  <si>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</si>
  <si>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</si>
  <si>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</si>
  <si>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</si>
  <si>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</si>
  <si>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</si>
  <si>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</si>
  <si>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</si>
  <si>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</si>
  <si>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</si>
  <si>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</si>
  <si>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</si>
  <si>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</si>
  <si>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</si>
  <si>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</si>
  <si>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</si>
  <si>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</si>
  <si>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</si>
  <si>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</si>
  <si>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</si>
  <si>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</si>
  <si>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</si>
  <si>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</si>
  <si>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</si>
  <si>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</si>
  <si>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</si>
  <si>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</si>
  <si>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</si>
  <si>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</si>
  <si>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</si>
  <si>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</si>
  <si>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</si>
  <si>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</si>
  <si>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</si>
  <si>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</si>
  <si>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</si>
  <si>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</si>
  <si>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</si>
  <si>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</si>
  <si>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</si>
  <si>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</si>
  <si>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</si>
  <si>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</si>
  <si>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</si>
  <si>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</si>
  <si>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</si>
  <si>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</si>
  <si>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</si>
  <si>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</si>
  <si>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</si>
  <si>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</si>
  <si>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</si>
  <si>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</si>
  <si>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</si>
  <si>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</si>
  <si>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</si>
  <si>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</si>
  <si>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</si>
  <si>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</si>
  <si>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</si>
  <si>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</si>
  <si>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</si>
  <si>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</si>
  <si>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</si>
  <si>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</si>
  <si>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</si>
  <si>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</si>
  <si>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</si>
  <si>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</si>
  <si>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</si>
  <si>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</si>
  <si>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</si>
  <si>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</si>
  <si>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</si>
  <si>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</si>
  <si>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</si>
  <si>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</si>
  <si>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</si>
  <si>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</si>
  <si>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</si>
  <si>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</si>
  <si>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</si>
  <si>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</si>
  <si>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</si>
  <si>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</si>
  <si>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</si>
  <si>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</si>
  <si>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</si>
  <si>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</si>
  <si>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</si>
  <si>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</si>
  <si>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</si>
  <si>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</si>
  <si>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</si>
  <si>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</si>
  <si>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</si>
  <si>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</si>
  <si>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</si>
  <si>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</si>
  <si>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</si>
  <si>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</si>
  <si>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</si>
  <si>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</si>
  <si>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</si>
  <si>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</si>
  <si>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</si>
  <si>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</si>
  <si>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</si>
  <si>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</si>
  <si>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</si>
  <si>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</si>
  <si>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</si>
  <si>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</si>
  <si>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</si>
  <si>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</si>
  <si>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</si>
  <si>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</si>
  <si>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</si>
  <si>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</si>
  <si>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</si>
  <si>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</si>
  <si>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</si>
  <si>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</si>
  <si>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</si>
  <si>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</si>
  <si>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</si>
  <si>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</si>
  <si>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</si>
  <si>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</si>
  <si>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</si>
  <si>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</si>
  <si>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</si>
  <si>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</si>
  <si>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</si>
  <si>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</si>
  <si>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</si>
  <si>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</si>
  <si>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</si>
  <si>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</si>
  <si>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</si>
  <si>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</si>
  <si>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</si>
  <si>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</si>
  <si>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</si>
  <si>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</si>
  <si>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</si>
  <si>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</si>
  <si>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</si>
  <si>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</si>
  <si>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</si>
  <si>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</si>
  <si>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</si>
  <si>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</si>
  <si>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</si>
  <si>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</si>
  <si>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</si>
  <si>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</si>
  <si>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</si>
  <si>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</si>
  <si>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</si>
  <si>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</si>
  <si>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</si>
  <si>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</si>
  <si>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</si>
  <si>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</si>
  <si>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</si>
  <si>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</si>
  <si>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</si>
  <si>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</si>
  <si>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</si>
  <si>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</si>
  <si>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</si>
  <si>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</si>
  <si>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</si>
  <si>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</si>
  <si>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</si>
  <si>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</si>
  <si>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</si>
  <si>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</si>
  <si>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</si>
  <si>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</si>
  <si>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</si>
  <si>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</si>
  <si>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</si>
  <si>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</si>
  <si>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</si>
  <si>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</si>
  <si>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</si>
  <si>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</si>
  <si>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</si>
  <si>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</si>
  <si>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</si>
  <si>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</si>
  <si>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</si>
  <si>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</si>
  <si>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</si>
  <si>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</si>
  <si>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</si>
  <si>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</si>
  <si>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</si>
  <si>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</si>
  <si>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</si>
  <si>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</si>
  <si>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</si>
  <si>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</si>
  <si>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</si>
  <si>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</si>
  <si>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</si>
  <si>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</si>
  <si>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</si>
  <si>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</si>
  <si>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</si>
  <si>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</si>
  <si>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</si>
  <si>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</si>
  <si>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</si>
  <si>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</si>
  <si>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</si>
  <si>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</si>
  <si>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</si>
  <si>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</si>
  <si>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</si>
  <si>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</si>
  <si>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</si>
  <si>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</si>
  <si>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</si>
  <si>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</si>
  <si>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</si>
  <si>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</si>
  <si>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</si>
  <si>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</si>
  <si>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</si>
  <si>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</si>
  <si>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</si>
  <si>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</si>
  <si>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</si>
  <si>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</si>
  <si>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</si>
  <si>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</si>
  <si>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</si>
  <si>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</si>
  <si>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</si>
  <si>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</si>
  <si>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</si>
  <si>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</si>
  <si>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</si>
  <si>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</si>
  <si>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</si>
  <si>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</si>
  <si>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</si>
  <si>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</si>
  <si>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</si>
  <si>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</si>
  <si>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</si>
  <si>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</si>
  <si>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</si>
  <si>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</si>
  <si>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</si>
  <si>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</si>
  <si>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</si>
  <si>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</si>
  <si>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</si>
  <si>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</si>
  <si>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</si>
  <si>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</si>
  <si>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</si>
  <si>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</si>
  <si>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</si>
  <si>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</si>
  <si>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</si>
  <si>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</si>
  <si>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</si>
  <si>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</si>
  <si>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</si>
  <si>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</si>
  <si>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</si>
  <si>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</si>
  <si>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</si>
  <si>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</si>
  <si>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</si>
  <si>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</si>
  <si>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</si>
  <si>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</si>
  <si>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</si>
  <si>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</si>
  <si>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</si>
  <si>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</si>
  <si>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</si>
  <si>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</si>
  <si>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</si>
  <si>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</si>
  <si>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</si>
  <si>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</si>
  <si>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</si>
  <si>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</si>
  <si>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</si>
  <si>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</si>
  <si>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</si>
  <si>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</si>
  <si>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</si>
  <si>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</si>
  <si>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</si>
  <si>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</si>
  <si>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</si>
  <si>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</si>
  <si>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</si>
  <si>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</si>
  <si>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</si>
  <si>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</si>
  <si>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</si>
  <si>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</si>
  <si>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</si>
  <si>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</si>
  <si>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</si>
  <si>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</si>
  <si>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</si>
  <si>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</si>
  <si>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</si>
  <si>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</si>
  <si>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</si>
  <si>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</si>
  <si>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</si>
  <si>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</si>
  <si>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</si>
  <si>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</si>
  <si>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</si>
  <si>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</si>
  <si>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</si>
  <si>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</si>
  <si>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</si>
  <si>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</si>
  <si>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</si>
  <si>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</si>
  <si>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</si>
  <si>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</si>
  <si>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</si>
  <si>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</si>
  <si>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</si>
  <si>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</si>
  <si>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</si>
  <si>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</si>
  <si>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</si>
  <si>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</si>
  <si>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</si>
  <si>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</si>
  <si>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</si>
  <si>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</si>
  <si>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</si>
  <si>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</si>
  <si>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</si>
  <si>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</si>
  <si>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</si>
  <si>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</si>
  <si>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</si>
  <si>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</si>
  <si>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</si>
  <si>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</si>
  <si>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</si>
  <si>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</si>
  <si>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</si>
  <si>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</si>
  <si>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</si>
  <si>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</si>
  <si>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</si>
  <si>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</si>
  <si>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</si>
  <si>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</si>
  <si>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</si>
  <si>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</si>
  <si>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</si>
  <si>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</si>
  <si>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</si>
  <si>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</si>
  <si>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</si>
  <si>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</si>
  <si>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</si>
  <si>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</si>
  <si>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</si>
  <si>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</si>
  <si>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</si>
  <si>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</si>
  <si>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</si>
  <si>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</si>
  <si>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</si>
  <si>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</si>
  <si>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</si>
  <si>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</si>
  <si>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</si>
  <si>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</si>
  <si>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</si>
  <si>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</si>
  <si>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</si>
  <si>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</si>
  <si>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</si>
  <si>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</si>
  <si>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</si>
  <si>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</si>
  <si>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</si>
  <si>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</si>
  <si>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</si>
  <si>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</si>
  <si>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</si>
  <si>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</si>
  <si>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</si>
  <si>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</si>
  <si>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</si>
  <si>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</si>
  <si>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</si>
  <si>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</si>
  <si>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</si>
  <si>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</si>
  <si>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</si>
  <si>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</si>
  <si>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</si>
  <si>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</si>
  <si>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</si>
  <si>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</si>
  <si>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</si>
  <si>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</si>
  <si>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</si>
  <si>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</si>
  <si>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</si>
  <si>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</si>
  <si>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</si>
  <si>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</si>
  <si>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</si>
  <si>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</si>
  <si>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</si>
  <si>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</si>
  <si>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</si>
  <si>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</si>
  <si>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</si>
  <si>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</si>
  <si>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</si>
  <si>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</si>
  <si>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</si>
  <si>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</si>
  <si>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</si>
  <si>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</si>
  <si>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</si>
  <si>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</si>
  <si>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</si>
  <si>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</si>
  <si>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</si>
  <si>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</si>
  <si>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</si>
  <si>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</si>
  <si>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</si>
  <si>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</si>
  <si>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</si>
  <si>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</si>
  <si>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</si>
  <si>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</si>
  <si>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</si>
  <si>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</si>
  <si>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</si>
  <si>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</si>
  <si>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</si>
  <si>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</si>
  <si>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</si>
  <si>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</si>
  <si>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</si>
  <si>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</si>
  <si>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</si>
  <si>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</si>
  <si>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</si>
  <si>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</si>
  <si>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</si>
  <si>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</si>
  <si>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</si>
  <si>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</si>
  <si>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</si>
  <si>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</si>
  <si>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</si>
  <si>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</si>
  <si>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</si>
  <si>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</si>
  <si>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</si>
  <si>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</si>
  <si>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</si>
  <si>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</si>
  <si>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</si>
  <si>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</si>
  <si>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</si>
  <si>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</si>
  <si>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</si>
  <si>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</si>
  <si>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</si>
  <si>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</si>
  <si>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</si>
  <si>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</si>
  <si>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</si>
  <si>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</si>
  <si>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</si>
  <si>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</si>
  <si>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</si>
  <si>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</si>
  <si>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</si>
  <si>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</si>
  <si>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</si>
  <si>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</si>
  <si>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</si>
  <si>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</si>
  <si>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</si>
  <si>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</si>
  <si>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</si>
  <si>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</si>
  <si>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</si>
  <si>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</si>
  <si>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</si>
  <si>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</si>
  <si>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</si>
  <si>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</si>
  <si>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</si>
  <si>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</si>
  <si>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</si>
  <si>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</si>
  <si>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</si>
  <si>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</si>
  <si>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</si>
  <si>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</si>
  <si>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</si>
  <si>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</si>
  <si>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</si>
  <si>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</si>
  <si>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</si>
  <si>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</si>
  <si>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</si>
  <si>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</si>
  <si>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</si>
  <si>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</si>
  <si>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</si>
  <si>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</si>
  <si>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</si>
  <si>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</si>
  <si>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</si>
  <si>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</si>
  <si>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</si>
  <si>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</si>
  <si>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</si>
  <si>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</si>
  <si>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</si>
  <si>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</si>
  <si>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</si>
  <si>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</si>
  <si>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</si>
  <si>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</si>
  <si>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</si>
  <si>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</si>
  <si>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</si>
  <si>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</si>
  <si>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</si>
  <si>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</si>
  <si>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</si>
  <si>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</si>
  <si>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</si>
  <si>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</si>
  <si>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</si>
  <si>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</si>
  <si>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</si>
  <si>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</si>
  <si>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</si>
  <si>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</si>
  <si>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</si>
  <si>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</si>
  <si>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</si>
  <si>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</si>
  <si>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</si>
  <si>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</si>
  <si>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</si>
  <si>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</si>
  <si>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</si>
  <si>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</si>
  <si>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</si>
  <si>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</si>
  <si>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</si>
  <si>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</si>
  <si>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</si>
  <si>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</si>
  <si>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</si>
  <si>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</si>
  <si>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</si>
  <si>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</si>
  <si>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</si>
  <si>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</si>
  <si>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</si>
  <si>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</si>
  <si>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</si>
  <si>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</si>
  <si>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</si>
  <si>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</si>
  <si>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</si>
  <si>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</si>
  <si>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</si>
  <si>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</si>
  <si>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</si>
  <si>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</si>
  <si>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</si>
  <si>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</si>
  <si>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</si>
  <si>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</si>
  <si>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</si>
  <si>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</si>
  <si>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</si>
  <si>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</si>
  <si>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</si>
  <si>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</si>
  <si>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</si>
  <si>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</si>
  <si>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</si>
  <si>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</si>
  <si>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</si>
  <si>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</si>
  <si>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</si>
  <si>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</si>
  <si>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</si>
  <si>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</si>
  <si>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</si>
  <si>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</si>
  <si>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</si>
  <si>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</si>
  <si>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</si>
  <si>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</si>
  <si>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</si>
  <si>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</si>
  <si>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</si>
  <si>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</si>
  <si>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</si>
  <si>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</si>
  <si>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</si>
  <si>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</si>
  <si>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</si>
  <si>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</si>
  <si>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</si>
  <si>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</si>
  <si>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</si>
  <si>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</si>
  <si>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</si>
  <si>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</si>
  <si>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</si>
  <si>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</si>
  <si>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</si>
  <si>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</si>
  <si>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</si>
  <si>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</si>
  <si>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</si>
  <si>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</si>
  <si>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</si>
  <si>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</si>
  <si>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</si>
  <si>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</si>
  <si>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</si>
  <si>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</si>
  <si>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</si>
  <si>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</si>
  <si>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</si>
  <si>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</si>
  <si>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</si>
  <si>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</si>
  <si>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</si>
  <si>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</si>
  <si>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</si>
  <si>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</si>
  <si>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</si>
  <si>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</si>
  <si>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</si>
  <si>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</si>
  <si>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</si>
  <si>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</si>
  <si>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</si>
  <si>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</si>
  <si>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</si>
  <si>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</si>
  <si>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</si>
  <si>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</si>
  <si>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</si>
  <si>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</si>
  <si>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</si>
  <si>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</si>
  <si>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</si>
  <si>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</si>
  <si>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</si>
  <si>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</si>
  <si>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</si>
  <si>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</si>
  <si>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</si>
  <si>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</si>
  <si>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</si>
  <si>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</si>
  <si>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</si>
  <si>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</si>
  <si>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</si>
  <si>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</si>
  <si>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</si>
  <si>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</si>
  <si>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</si>
  <si>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</si>
  <si>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</si>
  <si>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</si>
  <si>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</si>
  <si>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</si>
  <si>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</si>
  <si>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</si>
  <si>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</si>
  <si>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</si>
  <si>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</si>
  <si>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</si>
  <si>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</si>
  <si>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</si>
  <si>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</si>
  <si>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</si>
  <si>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</si>
  <si>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</si>
  <si>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</si>
  <si>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</si>
  <si>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</si>
  <si>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</si>
  <si>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</si>
  <si>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</si>
  <si>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</si>
  <si>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</si>
  <si>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</si>
  <si>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</si>
  <si>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</si>
  <si>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</si>
  <si>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</si>
  <si>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</si>
  <si>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</si>
  <si>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</si>
  <si>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</si>
  <si>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</si>
  <si>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</si>
  <si>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</si>
  <si>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</si>
  <si>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</si>
  <si>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</si>
  <si>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</si>
  <si>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</si>
  <si>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</si>
  <si>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</si>
  <si>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</si>
  <si>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</si>
  <si>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</si>
  <si>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</si>
  <si>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</si>
  <si>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</si>
  <si>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</si>
  <si>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</si>
  <si>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</si>
  <si>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</si>
  <si>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</si>
  <si>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</si>
  <si>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</si>
  <si>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</si>
  <si>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</si>
  <si>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</si>
  <si>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</si>
  <si>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</si>
  <si>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</si>
  <si>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</si>
  <si>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</si>
  <si>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</si>
  <si>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</si>
  <si>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</si>
  <si>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</si>
  <si>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</si>
  <si>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</si>
  <si>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</si>
  <si>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</si>
  <si>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</si>
  <si>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</si>
  <si>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</si>
  <si>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</si>
  <si>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</si>
  <si>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</si>
  <si>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</si>
  <si>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</si>
  <si>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</si>
  <si>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</si>
  <si>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</si>
  <si>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</si>
  <si>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</si>
  <si>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</si>
  <si>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</si>
  <si>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</si>
  <si>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</si>
  <si>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</si>
  <si>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</si>
  <si>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</si>
  <si>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</si>
  <si>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</si>
  <si>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</si>
  <si>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</si>
  <si>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</si>
  <si>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</si>
  <si>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</si>
  <si>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</si>
  <si>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</si>
  <si>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</si>
  <si>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</si>
  <si>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</si>
  <si>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</si>
  <si>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</si>
  <si>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</si>
  <si>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</si>
  <si>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</si>
  <si>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</si>
  <si>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</si>
  <si>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</si>
  <si>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</si>
  <si>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</si>
  <si>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</si>
  <si>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</si>
  <si>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</si>
  <si>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</si>
  <si>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</si>
  <si>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</si>
  <si>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</si>
  <si>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</si>
  <si>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</si>
  <si>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</si>
  <si>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</si>
  <si>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</si>
  <si>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</si>
  <si>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</si>
  <si>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</si>
  <si>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</si>
  <si>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</si>
  <si>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</si>
  <si>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</si>
  <si>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</si>
  <si>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</si>
  <si>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</si>
  <si>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</si>
  <si>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</si>
  <si>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</si>
  <si>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</si>
  <si>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</si>
  <si>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</si>
  <si>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</si>
  <si>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</si>
  <si>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</si>
  <si>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</si>
  <si>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</si>
  <si>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</si>
  <si>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</si>
  <si>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</si>
  <si>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</si>
  <si>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</si>
  <si>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</si>
  <si>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</si>
  <si>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</si>
  <si>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</si>
  <si>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</si>
  <si>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</si>
  <si>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</si>
  <si>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</si>
  <si>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</si>
  <si>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</si>
  <si>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</si>
  <si>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</si>
  <si>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</si>
  <si>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</si>
  <si>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</si>
  <si>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</si>
  <si>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</si>
  <si>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</si>
  <si>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</si>
  <si>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</si>
  <si>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</si>
  <si>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</si>
  <si>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</si>
  <si>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</si>
  <si>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</si>
  <si>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</si>
  <si>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</si>
  <si>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</si>
  <si>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</si>
  <si>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</si>
  <si>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</si>
  <si>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</si>
  <si>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</si>
  <si>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</si>
  <si>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</si>
  <si>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</si>
  <si>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</si>
  <si>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</si>
  <si>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</si>
  <si>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</si>
  <si>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</si>
  <si>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</si>
  <si>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</si>
  <si>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</si>
  <si>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</si>
  <si>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</si>
  <si>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</si>
  <si>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</si>
  <si>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</si>
  <si>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</si>
  <si>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</si>
  <si>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</si>
  <si>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</si>
  <si>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</si>
  <si>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</si>
  <si>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</si>
  <si>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</si>
  <si>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</si>
  <si>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</si>
  <si>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</si>
  <si>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</si>
  <si>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</si>
  <si>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</si>
  <si>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</si>
  <si>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</si>
  <si>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</si>
  <si>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</si>
  <si>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</si>
  <si>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</si>
  <si>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</si>
  <si>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</si>
  <si>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</si>
  <si>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</si>
  <si>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</si>
  <si>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</si>
  <si>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</si>
  <si>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</si>
  <si>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</si>
  <si>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</si>
  <si>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</si>
  <si>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</si>
  <si>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</si>
  <si>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</si>
  <si>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</si>
  <si>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</si>
  <si>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</si>
  <si>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</si>
  <si>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</si>
  <si>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</si>
  <si>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</si>
  <si>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</si>
  <si>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</si>
  <si>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</si>
  <si>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</si>
  <si>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</si>
  <si>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</si>
  <si>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</si>
  <si>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</si>
  <si>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</si>
  <si>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</si>
  <si>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</si>
  <si>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</si>
  <si>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</si>
  <si>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</si>
  <si>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</si>
  <si>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</si>
  <si>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</si>
  <si>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</si>
  <si>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</si>
  <si>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</si>
  <si>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</si>
  <si>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</si>
  <si>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</si>
  <si>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</si>
  <si>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</si>
  <si>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</si>
  <si>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</si>
  <si>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</si>
  <si>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</si>
  <si>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</si>
  <si>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</si>
  <si>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</si>
  <si>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</si>
  <si>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</si>
  <si>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</si>
  <si>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</si>
  <si>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</si>
  <si>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</si>
  <si>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</si>
  <si>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</si>
  <si>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</si>
  <si>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</si>
  <si>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</si>
  <si>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</si>
  <si>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</si>
  <si>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</si>
  <si>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</si>
  <si>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</si>
  <si>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</si>
  <si>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</si>
  <si>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</si>
  <si>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</si>
  <si>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</si>
  <si>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</si>
  <si>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</si>
  <si>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</si>
  <si>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</si>
  <si>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</si>
  <si>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</si>
  <si>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</si>
  <si>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</si>
  <si>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</si>
  <si>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</si>
  <si>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</si>
  <si>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</si>
  <si>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</si>
  <si>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</si>
  <si>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</si>
  <si>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</si>
  <si>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</si>
  <si>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</si>
  <si>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</si>
  <si>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</si>
  <si>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</si>
  <si>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</si>
  <si>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</si>
  <si>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</si>
  <si>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</si>
  <si>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</si>
  <si>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</si>
  <si>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</si>
  <si>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</si>
  <si>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</si>
  <si>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</si>
  <si>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</si>
  <si>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</si>
  <si>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</si>
  <si>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</si>
  <si>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</si>
  <si>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</si>
  <si>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</si>
  <si>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</si>
  <si>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</si>
  <si>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</si>
  <si>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</si>
  <si>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</si>
  <si>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</si>
  <si>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</si>
  <si>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</si>
  <si>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</si>
  <si>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</si>
  <si>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</si>
  <si>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</si>
  <si>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</si>
  <si>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</si>
  <si>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</si>
  <si>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</si>
  <si>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</si>
  <si>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</si>
  <si>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</si>
  <si>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</si>
  <si>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</si>
  <si>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</si>
  <si>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</si>
  <si>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</si>
  <si>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</si>
  <si>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</si>
  <si>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</si>
  <si>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</si>
  <si>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</si>
  <si>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</si>
  <si>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</si>
  <si>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</si>
  <si>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</si>
  <si>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</si>
  <si>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</si>
  <si>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</si>
  <si>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</si>
  <si>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</si>
  <si>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</si>
  <si>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</si>
  <si>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</si>
  <si>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</si>
  <si>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</si>
  <si>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</si>
  <si>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</si>
  <si>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</si>
  <si>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</si>
  <si>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</si>
  <si>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</si>
  <si>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</si>
  <si>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</si>
  <si>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</si>
  <si>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</si>
  <si>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</si>
  <si>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</si>
  <si>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</si>
  <si>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</si>
  <si>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</si>
  <si>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</si>
  <si>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</si>
  <si>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</si>
  <si>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</si>
  <si>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</si>
  <si>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</si>
  <si>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</si>
  <si>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</si>
  <si>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</si>
  <si>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</si>
  <si>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</si>
  <si>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</si>
  <si>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</si>
  <si>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</si>
  <si>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</si>
  <si>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</si>
  <si>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</si>
  <si>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</si>
  <si>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</si>
  <si>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</si>
  <si>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</si>
  <si>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</si>
  <si>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</si>
  <si>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</si>
  <si>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</si>
  <si>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</si>
  <si>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</si>
  <si>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</si>
  <si>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</si>
  <si>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</si>
  <si>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</si>
  <si>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</si>
  <si>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</si>
  <si>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</si>
  <si>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</si>
  <si>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</si>
  <si>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</si>
  <si>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</si>
  <si>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</si>
  <si>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</si>
  <si>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</si>
  <si>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</si>
  <si>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</si>
  <si>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</si>
  <si>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</si>
  <si>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</si>
  <si>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</si>
  <si>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</si>
  <si>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</si>
  <si>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</si>
  <si>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</si>
  <si>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</si>
  <si>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</si>
  <si>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</si>
  <si>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</si>
  <si>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</si>
  <si>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</si>
  <si>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</si>
  <si>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</si>
  <si>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</si>
  <si>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</si>
  <si>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</si>
  <si>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</si>
  <si>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</si>
  <si>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</si>
  <si>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</si>
  <si>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</si>
  <si>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</si>
  <si>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</si>
  <si>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</si>
  <si>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</si>
  <si>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</si>
  <si>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</si>
  <si>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</si>
  <si>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</si>
  <si>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</si>
  <si>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</si>
  <si>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</si>
  <si>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</si>
  <si>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</si>
  <si>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</si>
  <si>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</si>
  <si>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</si>
  <si>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</si>
  <si>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</si>
  <si>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</si>
  <si>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</si>
  <si>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</si>
  <si>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</si>
  <si>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</si>
  <si>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</si>
  <si>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</si>
  <si>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</si>
  <si>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</si>
  <si>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</si>
  <si>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</si>
  <si>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</si>
  <si>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</si>
  <si>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</si>
  <si>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</si>
  <si>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</si>
  <si>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</si>
  <si>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</si>
  <si>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</si>
  <si>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</si>
  <si>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</si>
  <si>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</si>
  <si>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</si>
  <si>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</si>
  <si>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</si>
  <si>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</si>
  <si>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</si>
  <si>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</si>
  <si>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</si>
  <si>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</si>
  <si>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</si>
  <si>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</si>
  <si>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</si>
  <si>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</si>
  <si>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</si>
  <si>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</si>
  <si>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</si>
  <si>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</si>
  <si>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</si>
  <si>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</si>
  <si>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</si>
  <si>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</si>
  <si>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</si>
  <si>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</si>
  <si>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</si>
  <si>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</si>
  <si>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</si>
  <si>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</si>
  <si>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</si>
  <si>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</si>
  <si>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</si>
  <si>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</si>
  <si>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</si>
  <si>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</si>
  <si>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</si>
  <si>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</si>
  <si>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</si>
  <si>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</si>
  <si>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</si>
  <si>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</si>
  <si>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</si>
  <si>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</si>
  <si>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</si>
  <si>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</si>
  <si>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</si>
  <si>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</si>
  <si>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</si>
  <si>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</si>
  <si>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</si>
  <si>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</si>
  <si>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</si>
  <si>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</si>
  <si>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</si>
  <si>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</si>
  <si>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</si>
  <si>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</si>
  <si>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</si>
  <si>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</si>
  <si>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</si>
  <si>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</si>
  <si>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</si>
  <si>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</si>
  <si>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</si>
  <si>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</si>
  <si>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</si>
  <si>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</si>
  <si>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</si>
  <si>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</si>
  <si>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</si>
  <si>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</si>
  <si>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</si>
  <si>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</si>
  <si>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</si>
  <si>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</si>
  <si>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</si>
  <si>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</si>
  <si>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</si>
  <si>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</si>
  <si>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</si>
  <si>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</si>
  <si>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</si>
  <si>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</si>
  <si>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</si>
  <si>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</si>
  <si>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</si>
  <si>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</si>
  <si>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</si>
  <si>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</si>
  <si>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</si>
  <si>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</si>
  <si>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</si>
  <si>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</si>
  <si>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</si>
  <si>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</si>
  <si>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</si>
  <si>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</si>
  <si>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</si>
  <si>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</si>
  <si>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</si>
  <si>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</si>
  <si>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</si>
  <si>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</si>
  <si>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</si>
  <si>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</si>
  <si>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</si>
  <si>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</si>
  <si>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</si>
  <si>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</si>
  <si>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</si>
  <si>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</si>
  <si>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</si>
  <si>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</si>
  <si>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</si>
  <si>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</si>
  <si>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</si>
  <si>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</si>
  <si>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</si>
  <si>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</si>
  <si>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</si>
  <si>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</si>
  <si>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</si>
  <si>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</si>
  <si>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</si>
  <si>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</si>
  <si>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</si>
  <si>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</si>
  <si>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</si>
  <si>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</si>
  <si>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</si>
  <si>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</si>
  <si>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</si>
  <si>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</si>
  <si>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</si>
  <si>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</si>
  <si>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</si>
  <si>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</si>
  <si>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</si>
  <si>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</si>
  <si>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</si>
  <si>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</si>
  <si>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</si>
  <si>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</si>
  <si>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</si>
  <si>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</si>
  <si>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</si>
  <si>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</si>
  <si>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</si>
  <si>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</si>
  <si>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</si>
  <si>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</si>
  <si>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</si>
  <si>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</si>
  <si>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</si>
  <si>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</si>
  <si>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</si>
  <si>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</si>
  <si>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</si>
  <si>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</si>
  <si>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</si>
  <si>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</si>
  <si>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</si>
  <si>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</si>
  <si>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</si>
  <si>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</si>
  <si>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</si>
  <si>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</si>
  <si>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</si>
  <si>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</si>
  <si>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</si>
  <si>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</si>
  <si>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</si>
  <si>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</si>
  <si>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</si>
  <si>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</si>
  <si>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</si>
  <si>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</si>
  <si>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</si>
  <si>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</si>
  <si>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</si>
  <si>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</si>
  <si>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</si>
  <si>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</si>
  <si>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</si>
  <si>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</si>
  <si>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</si>
  <si>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</si>
  <si>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</si>
  <si>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</si>
  <si>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</si>
  <si>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</si>
  <si>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</si>
  <si>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</si>
  <si>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</si>
  <si>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</si>
  <si>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</si>
  <si>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</si>
  <si>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</si>
  <si>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</si>
  <si>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</si>
  <si>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</si>
  <si>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</si>
  <si>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</si>
  <si>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</si>
  <si>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</si>
  <si>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</si>
  <si>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</si>
  <si>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</si>
  <si>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</si>
  <si>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</si>
  <si>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</si>
  <si>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</si>
  <si>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</si>
  <si>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</si>
  <si>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</si>
  <si>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</si>
  <si>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</si>
  <si>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</si>
  <si>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</si>
  <si>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</si>
  <si>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</si>
  <si>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</si>
  <si>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</si>
  <si>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</si>
  <si>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</si>
  <si>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</si>
  <si>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</si>
  <si>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</si>
  <si>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</si>
  <si>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</si>
  <si>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</si>
  <si>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</si>
  <si>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</si>
  <si>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</si>
  <si>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</si>
  <si>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</si>
  <si>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</si>
  <si>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</si>
  <si>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</si>
  <si>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</si>
  <si>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</si>
  <si>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</si>
  <si>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</si>
  <si>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</si>
  <si>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</si>
  <si>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</si>
  <si>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</si>
  <si>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</si>
  <si>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</si>
  <si>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</si>
  <si>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</si>
  <si>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</si>
  <si>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</si>
  <si>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</si>
  <si>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</si>
  <si>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</si>
  <si>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</si>
  <si>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</si>
  <si>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</si>
  <si>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</si>
  <si>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</si>
  <si>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</si>
  <si>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</si>
  <si>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</si>
  <si>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</si>
  <si>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</si>
  <si>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</si>
  <si>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</si>
  <si>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</si>
  <si>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</si>
  <si>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</si>
  <si>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</si>
  <si>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</si>
  <si>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</si>
  <si>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</si>
  <si>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</si>
  <si>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</si>
  <si>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</si>
  <si>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</si>
  <si>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</si>
  <si>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</si>
  <si>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</si>
  <si>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</si>
  <si>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</si>
  <si>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</si>
  <si>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</si>
  <si>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</si>
  <si>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</si>
  <si>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</si>
  <si>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</si>
  <si>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</si>
  <si>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</si>
  <si>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</si>
  <si>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</si>
  <si>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</si>
  <si>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</si>
  <si>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</si>
  <si>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</si>
  <si>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</si>
  <si>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</si>
  <si>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</si>
  <si>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</si>
  <si>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</si>
  <si>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</si>
  <si>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</si>
  <si>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</si>
  <si>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</si>
  <si>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</si>
  <si>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</si>
  <si>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</si>
  <si>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</si>
  <si>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</si>
  <si>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</si>
  <si>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</si>
  <si>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</si>
  <si>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</si>
  <si>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</si>
  <si>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</si>
  <si>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</si>
  <si>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</si>
  <si>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</si>
  <si>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</si>
  <si>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</si>
  <si>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</si>
  <si>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</si>
  <si>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</si>
  <si>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</si>
  <si>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</si>
  <si>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</si>
  <si>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</si>
  <si>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</si>
  <si>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</si>
  <si>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</si>
  <si>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</si>
  <si>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</si>
  <si>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</si>
  <si>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</si>
  <si>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</si>
  <si>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</si>
  <si>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</si>
  <si>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</si>
  <si>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</si>
  <si>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</si>
  <si>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</si>
  <si>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</si>
  <si>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</si>
  <si>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</si>
  <si>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</si>
  <si>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</si>
  <si>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</si>
  <si>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</si>
  <si>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</si>
  <si>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</si>
  <si>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</si>
  <si>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</si>
  <si>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</si>
  <si>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</si>
  <si>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</si>
  <si>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</si>
  <si>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</si>
  <si>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</si>
  <si>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</si>
  <si>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</si>
  <si>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</si>
  <si>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</si>
  <si>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</si>
  <si>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</si>
  <si>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</si>
  <si>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</si>
  <si>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</si>
  <si>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</si>
  <si>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</si>
  <si>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</si>
  <si>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</si>
  <si>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</si>
  <si>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</si>
  <si>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</si>
  <si>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</si>
  <si>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</si>
  <si>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</si>
  <si>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</si>
  <si>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</si>
  <si>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</si>
  <si>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</si>
  <si>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</si>
  <si>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</si>
  <si>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</si>
  <si>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</si>
  <si>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</si>
  <si>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</si>
  <si>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</si>
  <si>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</si>
  <si>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</si>
  <si>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</si>
  <si>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</si>
  <si>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</si>
  <si>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</si>
  <si>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</si>
  <si>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</si>
  <si>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</si>
  <si>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</si>
  <si>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</si>
  <si>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</si>
  <si>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</si>
  <si>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</si>
  <si>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</si>
  <si>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</si>
  <si>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</si>
  <si>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</si>
  <si>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</si>
  <si>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</si>
  <si>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</si>
  <si>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</si>
  <si>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</si>
  <si>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</si>
  <si>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</si>
  <si>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</si>
  <si>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</si>
  <si>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</si>
  <si>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</si>
  <si>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</si>
  <si>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</si>
  <si>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</si>
  <si>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</si>
  <si>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</si>
  <si>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</si>
  <si>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</si>
  <si>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</si>
  <si>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</si>
  <si>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</si>
  <si>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</si>
  <si>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</si>
  <si>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</si>
  <si>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</si>
  <si>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</si>
  <si>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</si>
  <si>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</si>
  <si>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</si>
  <si>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</si>
  <si>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</si>
  <si>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</si>
  <si>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</si>
  <si>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</si>
  <si>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</si>
  <si>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</si>
  <si>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</si>
  <si>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</si>
  <si>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</si>
  <si>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</si>
  <si>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</si>
  <si>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</si>
  <si>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</si>
  <si>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</si>
  <si>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</si>
  <si>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</si>
  <si>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</si>
  <si>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</si>
  <si>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</si>
  <si>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</si>
  <si>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</si>
  <si>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</si>
  <si>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</si>
  <si>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</si>
  <si>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</si>
  <si>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</si>
  <si>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</si>
  <si>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</si>
  <si>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</si>
  <si>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</si>
  <si>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</si>
  <si>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</si>
  <si>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</si>
  <si>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</si>
  <si>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</si>
  <si>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</si>
  <si>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</si>
  <si>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</si>
  <si>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</si>
  <si>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</si>
  <si>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</si>
  <si>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</si>
  <si>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</si>
  <si>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</si>
  <si>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</si>
  <si>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</si>
  <si>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</si>
  <si>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</si>
  <si>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</si>
  <si>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</si>
  <si>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</si>
  <si>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</si>
  <si>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</si>
  <si>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</si>
  <si>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</si>
  <si>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</si>
  <si>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</si>
  <si>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</si>
  <si>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</si>
  <si>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</si>
  <si>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</si>
  <si>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</si>
  <si>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</si>
  <si>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</si>
  <si>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</si>
  <si>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</si>
  <si>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</si>
  <si>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</si>
  <si>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</si>
  <si>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</si>
  <si>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</si>
  <si>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</si>
  <si>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</si>
  <si>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</si>
  <si>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</si>
  <si>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</si>
  <si>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</si>
  <si>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</si>
  <si>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</si>
  <si>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</si>
  <si>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</si>
  <si>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</si>
  <si>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</si>
  <si>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</si>
  <si>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</si>
  <si>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</si>
  <si>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</si>
  <si>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</si>
  <si>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</si>
  <si>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</si>
  <si>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</si>
  <si>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</si>
  <si>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</si>
  <si>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</si>
  <si>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</si>
  <si>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</si>
  <si>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</si>
  <si>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</si>
  <si>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</si>
  <si>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</si>
  <si>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</si>
  <si>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</si>
  <si>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</si>
  <si>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</si>
  <si>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</si>
  <si>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</si>
  <si>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</si>
  <si>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</si>
  <si>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</si>
  <si>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</si>
  <si>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</si>
  <si>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</si>
  <si>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</si>
  <si>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</si>
  <si>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</si>
  <si>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</si>
  <si>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</si>
  <si>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</si>
  <si>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</si>
  <si>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</si>
  <si>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</si>
  <si>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</si>
  <si>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</si>
  <si>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</si>
  <si>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</si>
  <si>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</si>
  <si>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</si>
  <si>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</si>
  <si>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</si>
  <si>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</si>
  <si>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</si>
  <si>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</si>
  <si>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</si>
  <si>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</si>
  <si>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</si>
  <si>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</si>
  <si>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</si>
  <si>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</si>
  <si>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</si>
  <si>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</si>
  <si>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</si>
  <si>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</si>
  <si>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</si>
  <si>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</si>
  <si>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</si>
  <si>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</si>
  <si>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</si>
  <si>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</si>
  <si>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</si>
  <si>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</si>
  <si>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</si>
  <si>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</si>
  <si>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</si>
  <si>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</si>
  <si>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</si>
  <si>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</si>
  <si>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</si>
  <si>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</si>
  <si>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</si>
  <si>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</si>
  <si>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</si>
  <si>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</si>
  <si>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</si>
  <si>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</si>
  <si>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</si>
  <si>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</si>
  <si>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</si>
  <si>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</si>
  <si>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</si>
  <si>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</si>
  <si>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</si>
  <si>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</si>
  <si>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</si>
  <si>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</si>
  <si>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</si>
  <si>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</si>
  <si>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</si>
  <si>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</si>
  <si>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</si>
  <si>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</si>
  <si>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</si>
  <si>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</si>
  <si>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</si>
  <si>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</si>
  <si>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</si>
  <si>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</si>
  <si>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</si>
  <si>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</si>
  <si>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</si>
  <si>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</si>
  <si>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</si>
  <si>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</si>
  <si>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</si>
  <si>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</si>
  <si>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</si>
  <si>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</si>
  <si>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</si>
  <si>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</si>
  <si>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</si>
  <si>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</si>
  <si>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</si>
  <si>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</si>
  <si>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</si>
  <si>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</si>
  <si>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</si>
  <si>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</si>
  <si>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</si>
  <si>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</si>
  <si>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</si>
  <si>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</si>
  <si>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</si>
  <si>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</si>
  <si>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</si>
  <si>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</si>
  <si>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</si>
  <si>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</si>
  <si>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</si>
  <si>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</si>
  <si>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</si>
  <si>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</si>
  <si>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</si>
  <si>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</si>
  <si>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</si>
  <si>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</si>
  <si>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</si>
  <si>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</si>
  <si>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</si>
  <si>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</si>
  <si>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</si>
  <si>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</si>
  <si>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</si>
  <si>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</si>
  <si>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</si>
  <si>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</si>
  <si>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</si>
  <si>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</si>
  <si>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</si>
  <si>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</si>
  <si>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</si>
  <si>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</si>
  <si>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</si>
  <si>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</si>
  <si>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</si>
  <si>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</si>
  <si>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</si>
  <si>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</si>
  <si>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</si>
  <si>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</si>
  <si>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</si>
  <si>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</si>
  <si>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</si>
  <si>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</si>
  <si>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</si>
  <si>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</si>
  <si>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</si>
  <si>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</si>
  <si>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</si>
  <si>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</si>
  <si>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</si>
  <si>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</si>
  <si>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</si>
  <si>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</si>
  <si>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</si>
  <si>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</si>
  <si>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</si>
  <si>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</si>
  <si>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</si>
  <si>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</si>
  <si>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</si>
  <si>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</si>
  <si>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</si>
  <si>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</si>
  <si>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</si>
  <si>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</si>
  <si>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</si>
  <si>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</si>
  <si>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</si>
  <si>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</si>
  <si>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</si>
  <si>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</si>
  <si>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</si>
  <si>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</si>
  <si>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</si>
  <si>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</si>
  <si>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</si>
  <si>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</si>
  <si>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</si>
  <si>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</si>
  <si>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</si>
  <si>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</si>
  <si>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</si>
  <si>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</si>
  <si>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</si>
  <si>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</si>
  <si>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</si>
  <si>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</si>
  <si>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</si>
  <si>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</si>
  <si>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</si>
  <si>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</si>
  <si>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</si>
  <si>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</si>
  <si>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</si>
  <si>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</si>
  <si>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</si>
  <si>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</si>
  <si>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</si>
  <si>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</si>
  <si>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</si>
  <si>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</si>
  <si>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</si>
  <si>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</si>
  <si>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</si>
  <si>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</si>
  <si>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</si>
  <si>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</si>
  <si>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</si>
  <si>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</si>
  <si>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</si>
  <si>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</si>
  <si>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</si>
  <si>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</si>
  <si>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</si>
  <si>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</si>
  <si>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</si>
  <si>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</si>
  <si>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</si>
  <si>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</si>
  <si>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</si>
  <si>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</si>
  <si>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</si>
  <si>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</si>
  <si>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</si>
  <si>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</si>
  <si>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</si>
  <si>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</si>
  <si>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</si>
  <si>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</si>
  <si>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</si>
  <si>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</si>
  <si>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</si>
  <si>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</si>
  <si>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</si>
  <si>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</si>
  <si>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</si>
  <si>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</si>
  <si>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</si>
  <si>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</si>
  <si>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</si>
  <si>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</si>
  <si>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</si>
  <si>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</si>
  <si>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</si>
  <si>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</si>
  <si>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</si>
  <si>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</si>
  <si>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</si>
  <si>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</si>
  <si>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</si>
  <si>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</si>
  <si>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</si>
  <si>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</si>
  <si>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</si>
  <si>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</si>
  <si>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</si>
  <si>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</si>
  <si>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</si>
  <si>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</si>
  <si>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</si>
  <si>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</si>
  <si>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</si>
  <si>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</si>
  <si>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</si>
  <si>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</si>
  <si>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</si>
  <si>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</si>
  <si>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</si>
  <si>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</si>
  <si>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</si>
  <si>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</si>
  <si>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</si>
  <si>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</si>
  <si>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</si>
  <si>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</si>
  <si>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</si>
  <si>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</si>
  <si>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</si>
  <si>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</si>
  <si>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</si>
  <si>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</si>
  <si>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</si>
  <si>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</si>
  <si>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</si>
  <si>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</si>
  <si>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</si>
  <si>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</si>
  <si>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</si>
  <si>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</si>
  <si>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</si>
  <si>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</si>
  <si>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</si>
  <si>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</si>
  <si>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</si>
  <si>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</si>
  <si>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</si>
  <si>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</si>
  <si>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</si>
  <si>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</si>
  <si>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</si>
  <si>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</si>
  <si>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</si>
  <si>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</si>
  <si>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</si>
  <si>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</si>
  <si>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</si>
  <si>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</si>
  <si>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</si>
  <si>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</si>
  <si>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</si>
  <si>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</si>
  <si>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</si>
  <si>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</si>
  <si>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</si>
  <si>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</si>
  <si>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</si>
  <si>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</si>
  <si>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</si>
  <si>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</si>
  <si>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</si>
  <si>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</si>
  <si>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</si>
  <si>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</si>
  <si>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</si>
  <si>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</si>
  <si>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</si>
  <si>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</si>
  <si>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</si>
  <si>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</si>
  <si>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</si>
  <si>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</si>
  <si>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</si>
  <si>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</si>
  <si>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</si>
  <si>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</si>
  <si>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</si>
  <si>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</si>
  <si>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</si>
  <si>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</si>
  <si>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</si>
  <si>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</si>
  <si>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</si>
  <si>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</si>
  <si>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</si>
  <si>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</si>
  <si>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</si>
  <si>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</si>
  <si>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</si>
  <si>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</si>
  <si>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</si>
  <si>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</si>
  <si>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</si>
  <si>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</si>
  <si>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</si>
  <si>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</si>
  <si>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</si>
  <si>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</si>
  <si>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</si>
  <si>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</si>
  <si>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</si>
  <si>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</si>
  <si>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</si>
  <si>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</si>
  <si>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</si>
  <si>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</si>
  <si>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</si>
  <si>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</si>
  <si>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</si>
  <si>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</si>
  <si>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</si>
  <si>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</si>
  <si>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</si>
  <si>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</si>
  <si>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</si>
  <si>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</si>
  <si>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</si>
  <si>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</si>
  <si>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</si>
  <si>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</si>
  <si>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</si>
  <si>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</si>
  <si>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</si>
  <si>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</si>
  <si>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</si>
  <si>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</si>
  <si>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</si>
  <si>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</si>
  <si>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</si>
  <si>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</si>
  <si>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</si>
  <si>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</si>
  <si>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</si>
  <si>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</si>
  <si>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</si>
  <si>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</si>
  <si>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</si>
  <si>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</si>
  <si>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</si>
  <si>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</si>
  <si>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</si>
  <si>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</si>
  <si>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</si>
  <si>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</si>
  <si>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</si>
  <si>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</si>
  <si>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</si>
  <si>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</si>
  <si>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</si>
  <si>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</si>
  <si>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</si>
  <si>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</si>
  <si>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</si>
  <si>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</si>
  <si>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</si>
  <si>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</si>
  <si>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</si>
  <si>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</si>
  <si>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</si>
  <si>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</si>
  <si>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</si>
  <si>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</si>
  <si>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</si>
  <si>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</si>
  <si>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</si>
  <si>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</si>
  <si>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</si>
  <si>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</si>
  <si>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</si>
  <si>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</si>
  <si>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</si>
  <si>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</si>
  <si>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</si>
  <si>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</si>
  <si>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</si>
  <si>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</si>
  <si>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</si>
  <si>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</si>
  <si>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</si>
  <si>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</si>
  <si>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</si>
  <si>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</si>
  <si>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</si>
  <si>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</si>
  <si>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</si>
  <si>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</si>
  <si>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</si>
  <si>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</si>
  <si>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</si>
  <si>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</si>
  <si>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</si>
  <si>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</si>
  <si>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</si>
  <si>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</si>
  <si>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</si>
  <si>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</si>
  <si>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</si>
  <si>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</si>
  <si>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</si>
  <si>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</si>
  <si>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</si>
  <si>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</si>
  <si>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</si>
  <si>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</si>
  <si>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</si>
  <si>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</si>
  <si>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</si>
  <si>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</si>
  <si>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</si>
  <si>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</si>
  <si>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</si>
  <si>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</si>
  <si>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</si>
  <si>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</si>
  <si>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</si>
  <si>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</si>
  <si>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</si>
  <si>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</si>
  <si>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</si>
  <si>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</si>
  <si>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</si>
  <si>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</si>
  <si>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</si>
  <si>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</si>
  <si>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</si>
  <si>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</si>
  <si>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</si>
  <si>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</si>
  <si>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</si>
  <si>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</si>
  <si>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</si>
  <si>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</si>
  <si>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</si>
  <si>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</si>
  <si>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</si>
  <si>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</si>
  <si>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</si>
  <si>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</si>
  <si>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</si>
  <si>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</si>
  <si>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</si>
  <si>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</si>
  <si>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</si>
  <si>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</si>
  <si>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</si>
  <si>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</si>
  <si>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</si>
  <si>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</si>
  <si>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</si>
  <si>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</si>
  <si>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</si>
  <si>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</si>
  <si>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</si>
  <si>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</si>
  <si>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</si>
  <si>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</si>
  <si>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</si>
  <si>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</si>
  <si>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</si>
  <si>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</si>
  <si>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</si>
  <si>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</si>
  <si>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</si>
  <si>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</si>
  <si>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</si>
  <si>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</si>
  <si>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</si>
  <si>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</si>
  <si>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</si>
  <si>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</si>
  <si>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</si>
  <si>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</si>
  <si>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</si>
  <si>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</si>
  <si>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</si>
  <si>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</si>
  <si>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</si>
  <si>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</si>
  <si>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</si>
  <si>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</si>
  <si>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</si>
  <si>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</si>
  <si>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</si>
  <si>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</si>
  <si>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</si>
  <si>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</si>
  <si>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</si>
  <si>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</si>
  <si>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</si>
  <si>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</si>
  <si>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</si>
  <si>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</si>
  <si>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</si>
  <si>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</si>
  <si>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</si>
  <si>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</si>
  <si>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</si>
  <si>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</si>
  <si>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</si>
  <si>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</si>
  <si>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</si>
  <si>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</si>
  <si>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</si>
  <si>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</si>
  <si>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</si>
  <si>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</si>
  <si>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</si>
  <si>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</si>
  <si>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</si>
  <si>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</si>
  <si>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</si>
  <si>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</si>
  <si>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</si>
  <si>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</si>
  <si>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</si>
  <si>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</si>
  <si>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</si>
  <si>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</si>
  <si>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</si>
  <si>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</si>
  <si>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</si>
  <si>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</si>
  <si>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</si>
  <si>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</si>
  <si>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</si>
  <si>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</si>
  <si>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</si>
  <si>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</si>
  <si>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</si>
  <si>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</si>
  <si>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</si>
  <si>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</si>
  <si>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</si>
  <si>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</si>
  <si>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</si>
  <si>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</si>
  <si>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</si>
  <si>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</si>
  <si>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</si>
  <si>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</si>
  <si>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</si>
  <si>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</si>
  <si>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</si>
  <si>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</si>
  <si>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</si>
  <si>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</si>
  <si>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</si>
  <si>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</si>
  <si>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</si>
  <si>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</si>
  <si>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</si>
  <si>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</si>
  <si>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</si>
  <si>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</si>
  <si>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</si>
  <si>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</si>
  <si>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</si>
  <si>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</si>
  <si>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</si>
  <si>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</si>
  <si>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</si>
  <si>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</si>
  <si>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</si>
  <si>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</si>
  <si>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</si>
  <si>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</si>
  <si>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</si>
  <si>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</si>
  <si>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</si>
  <si>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</si>
  <si>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</si>
  <si>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</si>
  <si>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</si>
  <si>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</si>
  <si>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</si>
  <si>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</si>
  <si>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</si>
  <si>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</si>
  <si>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</si>
  <si>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</si>
  <si>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</si>
  <si>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</si>
  <si>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</si>
  <si>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</si>
  <si>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</si>
  <si>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</si>
  <si>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</si>
  <si>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</si>
  <si>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</si>
  <si>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</si>
  <si>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</si>
  <si>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</si>
  <si>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</si>
  <si>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</si>
  <si>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</si>
  <si>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</si>
  <si>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</si>
  <si>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</si>
  <si>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</si>
  <si>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</si>
  <si>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</si>
  <si>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</si>
  <si>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</si>
  <si>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</si>
  <si>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</si>
  <si>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</si>
  <si>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</si>
  <si>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</si>
  <si>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</si>
  <si>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</si>
  <si>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</si>
  <si>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</si>
  <si>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</si>
  <si>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</si>
  <si>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</si>
  <si>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</si>
  <si>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</si>
  <si>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</si>
  <si>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</si>
  <si>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</si>
  <si>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</si>
  <si>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</si>
  <si>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</si>
  <si>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</si>
  <si>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</si>
  <si>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</si>
  <si>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</si>
  <si>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</si>
  <si>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</si>
  <si>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</si>
  <si>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</si>
  <si>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</si>
  <si>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</si>
  <si>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</si>
  <si>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</si>
  <si>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</si>
  <si>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</si>
  <si>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</si>
  <si>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</si>
  <si>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</si>
  <si>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</si>
  <si>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</si>
  <si>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</si>
  <si>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</si>
  <si>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</si>
  <si>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</si>
  <si>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</si>
  <si>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</si>
  <si>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</si>
  <si>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</si>
  <si>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</si>
  <si>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</si>
  <si>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</si>
  <si>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</si>
  <si>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</si>
  <si>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</si>
  <si>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</si>
  <si>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</si>
  <si>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</si>
  <si>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</si>
  <si>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</si>
  <si>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</si>
  <si>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</si>
  <si>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</si>
  <si>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</si>
  <si>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</si>
  <si>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</si>
  <si>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</si>
  <si>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</si>
  <si>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</si>
  <si>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</si>
  <si>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</si>
  <si>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</si>
  <si>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</si>
  <si>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</si>
  <si>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</si>
  <si>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</si>
  <si>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</si>
  <si>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</si>
  <si>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</si>
  <si>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</si>
  <si>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</si>
  <si>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</si>
  <si>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</si>
  <si>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</si>
  <si>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</si>
  <si>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</si>
  <si>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</si>
  <si>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</si>
  <si>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</si>
  <si>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</si>
  <si>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</si>
  <si>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</si>
  <si>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</si>
  <si>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</si>
  <si>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</si>
  <si>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</si>
  <si>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</si>
  <si>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</si>
  <si>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</si>
  <si>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</si>
  <si>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</si>
  <si>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</si>
  <si>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</si>
  <si>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</si>
  <si>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</si>
  <si>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</si>
  <si>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</si>
  <si>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</si>
  <si>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</si>
  <si>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</si>
  <si>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</si>
  <si>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</si>
  <si>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</si>
  <si>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</si>
  <si>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</si>
  <si>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</si>
  <si>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</si>
  <si>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</si>
  <si>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</si>
  <si>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</si>
  <si>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</si>
  <si>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</si>
  <si>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</si>
  <si>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</si>
  <si>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</si>
  <si>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</si>
  <si>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</si>
  <si>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</si>
  <si>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</si>
  <si>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</si>
  <si>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</si>
  <si>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</si>
  <si>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</si>
  <si>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</si>
  <si>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</si>
  <si>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</si>
  <si>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</si>
  <si>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</si>
  <si>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</si>
  <si>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</si>
  <si>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</si>
  <si>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</si>
  <si>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</si>
  <si>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</si>
  <si>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</si>
  <si>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</si>
  <si>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</si>
  <si>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</si>
  <si>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</si>
  <si>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</si>
  <si>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</si>
  <si>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</si>
  <si>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</si>
  <si>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</si>
  <si>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</si>
  <si>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</si>
  <si>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</si>
  <si>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</si>
  <si>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</si>
  <si>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</si>
  <si>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</si>
  <si>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</si>
  <si>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</si>
  <si>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</si>
  <si>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</si>
  <si>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</si>
  <si>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</si>
  <si>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</si>
  <si>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</si>
  <si>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</si>
  <si>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</si>
  <si>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</si>
  <si>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</si>
  <si>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</si>
  <si>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</si>
  <si>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</si>
  <si>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</si>
  <si>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</si>
  <si>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</si>
  <si>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</si>
  <si>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</si>
  <si>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</si>
  <si>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</si>
  <si>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</si>
  <si>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</si>
  <si>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</si>
  <si>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</si>
  <si>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</si>
  <si>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</si>
  <si>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</si>
  <si>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</si>
  <si>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</si>
  <si>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</si>
  <si>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</si>
  <si>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</si>
  <si>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</si>
  <si>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</si>
  <si>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</si>
  <si>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</si>
  <si>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</si>
  <si>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</si>
  <si>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</si>
  <si>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</si>
  <si>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</si>
  <si>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</si>
  <si>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</si>
  <si>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</si>
  <si>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</si>
  <si>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</si>
  <si>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</si>
  <si>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</si>
  <si>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</si>
  <si>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</si>
  <si>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</si>
  <si>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</si>
  <si>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</si>
  <si>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</si>
  <si>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</si>
  <si>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</si>
  <si>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</si>
  <si>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</si>
  <si>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</si>
  <si>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</si>
  <si>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</si>
  <si>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</si>
  <si>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</si>
  <si>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</si>
  <si>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</si>
  <si>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</si>
  <si>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</si>
  <si>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</si>
  <si>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</si>
  <si>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</si>
  <si>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</si>
  <si>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</si>
  <si>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</si>
  <si>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</si>
  <si>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</si>
  <si>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</si>
  <si>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</si>
  <si>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</si>
  <si>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</si>
  <si>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</si>
  <si>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</si>
  <si>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</si>
  <si>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</si>
  <si>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</si>
  <si>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</si>
  <si>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</si>
  <si>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</si>
  <si>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</si>
  <si>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</si>
  <si>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</si>
  <si>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</si>
  <si>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</si>
  <si>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</si>
  <si>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</si>
  <si>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</si>
  <si>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</si>
  <si>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</si>
  <si>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</si>
  <si>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</si>
  <si>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</si>
  <si>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</si>
  <si>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</si>
  <si>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</si>
  <si>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</si>
  <si>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</si>
  <si>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</si>
  <si>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</si>
  <si>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</si>
  <si>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</si>
  <si>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</si>
  <si>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</si>
  <si>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</si>
  <si>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</si>
  <si>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</si>
  <si>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</si>
  <si>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</si>
  <si>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</si>
  <si>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</si>
  <si>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</si>
  <si>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</si>
  <si>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</si>
  <si>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</si>
  <si>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</si>
  <si>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</si>
  <si>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</si>
  <si>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</si>
  <si>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</si>
  <si>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</si>
  <si>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</si>
  <si>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</si>
  <si>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</si>
  <si>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</si>
  <si>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</si>
  <si>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</si>
  <si>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</si>
  <si>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</si>
  <si>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</si>
  <si>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</si>
  <si>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</si>
  <si>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</si>
  <si>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</si>
  <si>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</si>
  <si>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</si>
  <si>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</si>
  <si>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</si>
  <si>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</si>
  <si>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</si>
  <si>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</si>
  <si>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</si>
  <si>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</si>
  <si>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</si>
  <si>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</si>
  <si>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</si>
  <si>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</si>
  <si>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</si>
  <si>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</si>
  <si>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</si>
  <si>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</si>
  <si>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</si>
  <si>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</si>
  <si>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</si>
  <si>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</si>
  <si>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</si>
  <si>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</si>
  <si>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</si>
  <si>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</si>
  <si>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</si>
  <si>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</si>
  <si>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</si>
  <si>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</si>
  <si>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</si>
  <si>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</si>
  <si>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</si>
  <si>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</si>
  <si>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</si>
  <si>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</si>
  <si>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</si>
  <si>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</si>
  <si>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</si>
  <si>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</si>
  <si>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</si>
  <si>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</si>
  <si>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</si>
  <si>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</si>
  <si>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</si>
  <si>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</si>
  <si>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</si>
  <si>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</si>
  <si>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</si>
  <si>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</si>
  <si>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</si>
  <si>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</si>
  <si>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</si>
  <si>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</si>
  <si>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</si>
  <si>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</si>
  <si>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</si>
  <si>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</si>
  <si>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</si>
  <si>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</si>
  <si>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</si>
  <si>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</si>
  <si>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</si>
  <si>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</si>
  <si>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</si>
  <si>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</si>
  <si>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</si>
  <si>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</si>
  <si>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</si>
  <si>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</si>
  <si>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</si>
  <si>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</si>
  <si>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</si>
  <si>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</si>
  <si>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</si>
  <si>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</si>
  <si>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</si>
  <si>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</si>
  <si>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</si>
  <si>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</si>
  <si>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</si>
  <si>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</si>
  <si>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</si>
  <si>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</si>
  <si>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</si>
  <si>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</si>
  <si>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</si>
  <si>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</si>
  <si>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</si>
  <si>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</si>
  <si>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</si>
  <si>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</si>
  <si>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</si>
  <si>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</si>
  <si>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</si>
  <si>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</si>
  <si>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</si>
  <si>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</si>
  <si>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</si>
  <si>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</si>
  <si>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</si>
  <si>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</si>
  <si>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</si>
  <si>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</si>
  <si>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</si>
  <si>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</si>
  <si>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</si>
  <si>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</si>
  <si>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</si>
  <si>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</si>
  <si>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</si>
  <si>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</si>
  <si>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</si>
  <si>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</si>
  <si>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</si>
  <si>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</si>
  <si>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</si>
  <si>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</si>
  <si>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</si>
  <si>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</si>
  <si>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</si>
  <si>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</si>
  <si>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</si>
  <si>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</si>
  <si>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</si>
  <si>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</si>
  <si>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</si>
  <si>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</si>
  <si>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</si>
  <si>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</si>
  <si>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</si>
  <si>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</si>
  <si>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</si>
  <si>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</si>
  <si>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</si>
  <si>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</si>
  <si>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</si>
  <si>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</si>
  <si>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</si>
  <si>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</si>
  <si>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</si>
  <si>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</si>
  <si>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</si>
  <si>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</si>
  <si>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</si>
  <si>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</si>
  <si>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</si>
  <si>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</si>
  <si>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</si>
  <si>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</si>
  <si>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</si>
  <si>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</si>
  <si>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</si>
  <si>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</si>
  <si>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</si>
  <si>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</si>
  <si>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</si>
  <si>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</si>
  <si>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</si>
  <si>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</si>
  <si>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</si>
  <si>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</si>
  <si>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</si>
  <si>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</si>
  <si>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</si>
  <si>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</si>
  <si>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</si>
  <si>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</si>
  <si>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</si>
  <si>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</si>
  <si>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</si>
  <si>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</si>
  <si>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</si>
  <si>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</si>
  <si>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</si>
  <si>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</si>
  <si>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</si>
  <si>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</si>
  <si>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</si>
  <si>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</si>
  <si>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</si>
  <si>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</si>
  <si>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</si>
  <si>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</si>
  <si>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</si>
  <si>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</si>
  <si>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</si>
  <si>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</si>
  <si>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</si>
  <si>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</si>
  <si>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</si>
  <si>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</si>
  <si>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</si>
  <si>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</si>
  <si>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</si>
  <si>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</si>
  <si>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</si>
  <si>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</si>
  <si>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</si>
  <si>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</si>
  <si>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</si>
  <si>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</si>
  <si>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</si>
  <si>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</si>
  <si>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</si>
  <si>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</si>
  <si>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</si>
  <si>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</si>
  <si>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</si>
  <si>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</si>
  <si>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</si>
  <si>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</si>
  <si>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</si>
  <si>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</si>
  <si>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</si>
  <si>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</si>
  <si>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</si>
  <si>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</si>
  <si>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</si>
  <si>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</si>
  <si>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</si>
  <si>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</si>
  <si>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</si>
  <si>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</si>
  <si>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</si>
  <si>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</si>
  <si>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</si>
  <si>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</si>
  <si>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</si>
  <si>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</si>
  <si>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</si>
  <si>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</si>
  <si>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</si>
  <si>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</si>
  <si>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</si>
  <si>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</si>
  <si>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</si>
  <si>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</si>
  <si>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</si>
  <si>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</si>
  <si>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</si>
  <si>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</si>
  <si>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</si>
  <si>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</si>
  <si>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</si>
  <si>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</si>
  <si>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</si>
  <si>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</si>
  <si>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</si>
  <si>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</si>
  <si>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</si>
  <si>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</si>
  <si>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</si>
  <si>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</si>
  <si>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</si>
  <si>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</si>
  <si>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</si>
  <si>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</si>
  <si>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</si>
  <si>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</si>
  <si>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</si>
  <si>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</si>
  <si>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</si>
  <si>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</si>
  <si>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</si>
  <si>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</si>
  <si>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</si>
  <si>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</si>
  <si>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</si>
  <si>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</si>
  <si>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</si>
  <si>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</si>
  <si>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</si>
  <si>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</si>
  <si>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</si>
  <si>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</si>
  <si>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</si>
  <si>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</si>
  <si>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</si>
  <si>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</si>
  <si>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</si>
  <si>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</si>
  <si>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</si>
  <si>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</si>
  <si>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</si>
  <si>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</si>
  <si>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</si>
  <si>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</si>
  <si>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</si>
  <si>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</si>
  <si>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</si>
  <si>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</si>
  <si>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</si>
  <si>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</si>
  <si>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</si>
  <si>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</si>
  <si>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</si>
  <si>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</si>
  <si>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</si>
  <si>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</si>
  <si>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</si>
  <si>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</si>
  <si>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</si>
  <si>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</si>
  <si>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</si>
  <si>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</si>
  <si>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</si>
  <si>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</si>
  <si>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</si>
  <si>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</si>
  <si>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</si>
  <si>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</si>
  <si>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</si>
  <si>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</si>
  <si>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</si>
  <si>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</si>
  <si>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</si>
  <si>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</si>
  <si>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</si>
  <si>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</si>
  <si>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</si>
  <si>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</si>
  <si>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</si>
  <si>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</si>
  <si>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</si>
  <si>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</si>
  <si>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</si>
  <si>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</si>
  <si>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</si>
  <si>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</si>
  <si>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</si>
  <si>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</si>
  <si>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</si>
  <si>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</si>
  <si>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</si>
  <si>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</si>
  <si>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</si>
  <si>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</si>
  <si>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</si>
  <si>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</si>
  <si>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</si>
  <si>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</si>
  <si>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</si>
  <si>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</si>
  <si>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</si>
  <si>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</si>
  <si>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</si>
  <si>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</si>
  <si>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</si>
  <si>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</si>
  <si>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</si>
  <si>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</si>
  <si>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</si>
  <si>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</si>
  <si>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</si>
  <si>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</si>
  <si>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</si>
  <si>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</si>
  <si>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</si>
  <si>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</si>
  <si>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</si>
  <si>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</si>
  <si>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</si>
  <si>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</si>
  <si>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</si>
  <si>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</si>
  <si>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</si>
  <si>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</si>
  <si>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</si>
  <si>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</si>
  <si>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</si>
  <si>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</si>
  <si>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</si>
  <si>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</si>
  <si>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</si>
  <si>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</si>
  <si>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</si>
  <si>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</si>
  <si>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</si>
  <si>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</si>
  <si>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</si>
  <si>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</si>
  <si>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</si>
  <si>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</si>
  <si>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</si>
  <si>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</si>
  <si>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</si>
  <si>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</si>
  <si>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</si>
  <si>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</si>
  <si>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</si>
  <si>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</si>
  <si>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</si>
  <si>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</si>
  <si>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</si>
  <si>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</si>
  <si>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</si>
  <si>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</si>
  <si>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</si>
  <si>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</si>
  <si>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</si>
  <si>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</si>
  <si>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</si>
  <si>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</si>
  <si>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</si>
  <si>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</si>
  <si>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</si>
  <si>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</si>
  <si>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</si>
  <si>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</si>
  <si>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</si>
  <si>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</si>
  <si>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</si>
  <si>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</si>
  <si>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</si>
  <si>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</si>
  <si>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</si>
  <si>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</si>
  <si>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</si>
  <si>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</si>
  <si>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</si>
  <si>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</si>
  <si>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</si>
  <si>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</si>
  <si>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</si>
  <si>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</si>
  <si>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</si>
  <si>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</si>
  <si>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</si>
  <si>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</si>
  <si>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</si>
  <si>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</si>
  <si>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</si>
  <si>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</si>
  <si>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</si>
  <si>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</si>
  <si>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</si>
  <si>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</si>
  <si>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</si>
  <si>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</si>
  <si>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</si>
  <si>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</si>
  <si>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</si>
  <si>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</si>
  <si>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</si>
  <si>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</si>
  <si>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</si>
  <si>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</si>
  <si>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</si>
  <si>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</si>
  <si>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</si>
  <si>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</si>
  <si>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</si>
  <si>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</si>
  <si>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</si>
  <si>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</si>
  <si>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</si>
  <si>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</si>
  <si>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</si>
  <si>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</si>
  <si>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</si>
  <si>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</si>
  <si>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</si>
  <si>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</si>
  <si>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</si>
  <si>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</si>
  <si>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</si>
  <si>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</si>
  <si>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</si>
  <si>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</si>
  <si>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</si>
  <si>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</si>
  <si>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</si>
  <si>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</si>
  <si>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</si>
  <si>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</si>
  <si>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</si>
  <si>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</si>
  <si>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</si>
  <si>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</si>
  <si>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</si>
  <si>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</si>
  <si>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</si>
  <si>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</si>
  <si>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</si>
  <si>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</si>
  <si>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</si>
  <si>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</si>
  <si>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</si>
  <si>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</si>
  <si>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</si>
  <si>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</si>
  <si>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</si>
  <si>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</si>
  <si>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</si>
  <si>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</si>
  <si>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</si>
  <si>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</si>
  <si>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</si>
  <si>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</si>
  <si>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</si>
  <si>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</si>
  <si>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</si>
  <si>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</si>
  <si>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</si>
  <si>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</si>
  <si>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</si>
  <si>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</si>
  <si>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</si>
  <si>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</si>
  <si>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</si>
  <si>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</si>
  <si>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</si>
  <si>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</si>
  <si>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</si>
  <si>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</si>
  <si>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</si>
  <si>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</si>
  <si>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</si>
  <si>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</si>
  <si>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</si>
  <si>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</si>
  <si>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</si>
  <si>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</si>
  <si>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</si>
  <si>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</si>
  <si>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</si>
  <si>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</si>
  <si>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</si>
  <si>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</si>
  <si>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</si>
  <si>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</si>
  <si>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</si>
  <si>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</si>
  <si>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</si>
  <si>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</si>
  <si>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</si>
  <si>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</si>
  <si>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</si>
  <si>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</si>
  <si>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</si>
  <si>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</si>
  <si>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</si>
  <si>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</si>
  <si>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</si>
  <si>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</si>
  <si>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</si>
  <si>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</si>
  <si>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</si>
  <si>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</si>
  <si>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</si>
  <si>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</si>
  <si>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</si>
  <si>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</si>
  <si>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</si>
  <si>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</si>
  <si>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</si>
  <si>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</si>
  <si>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</si>
  <si>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</si>
  <si>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</si>
  <si>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</si>
  <si>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</si>
  <si>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</si>
  <si>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</si>
  <si>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</si>
  <si>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</si>
  <si>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</si>
  <si>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</si>
  <si>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</si>
  <si>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</si>
  <si>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</si>
  <si>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</si>
  <si>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</si>
  <si>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</si>
  <si>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</si>
  <si>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</si>
  <si>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</si>
  <si>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</si>
  <si>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</si>
  <si>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</si>
  <si>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</si>
  <si>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</si>
  <si>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</si>
  <si>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</si>
  <si>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</si>
  <si>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</si>
  <si>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</si>
  <si>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</si>
  <si>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</si>
  <si>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</si>
  <si>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</si>
  <si>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</si>
  <si>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</si>
  <si>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</si>
  <si>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</si>
  <si>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</si>
  <si>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</si>
  <si>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</si>
  <si>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</si>
  <si>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</si>
  <si>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</si>
  <si>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</si>
  <si>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</si>
  <si>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</si>
  <si>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</si>
  <si>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</si>
  <si>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</si>
  <si>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</si>
  <si>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</si>
  <si>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</si>
  <si>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</si>
  <si>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</si>
  <si>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</si>
  <si>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</si>
  <si>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</si>
  <si>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</si>
  <si>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</si>
  <si>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</si>
  <si>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</si>
  <si>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</si>
  <si>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</si>
  <si>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</si>
  <si>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</si>
  <si>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</si>
  <si>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</si>
  <si>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</si>
  <si>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</si>
  <si>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</si>
  <si>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</si>
  <si>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</si>
  <si>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</si>
  <si>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</si>
  <si>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</si>
  <si>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</si>
  <si>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</si>
  <si>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</si>
  <si>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</si>
  <si>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</si>
  <si>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</si>
  <si>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</si>
  <si>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</si>
  <si>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</si>
  <si>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</si>
  <si>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</si>
  <si>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</si>
  <si>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</si>
  <si>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</si>
  <si>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</si>
  <si>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</si>
  <si>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</si>
  <si>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</si>
  <si>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</si>
  <si>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</si>
  <si>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</si>
  <si>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</si>
  <si>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</si>
  <si>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</si>
  <si>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</si>
  <si>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</si>
  <si>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</si>
  <si>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</si>
  <si>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</si>
  <si>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</si>
  <si>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</si>
  <si>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</si>
  <si>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</si>
  <si>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</si>
  <si>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</si>
  <si>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</si>
  <si>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</si>
  <si>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</si>
  <si>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</si>
  <si>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</si>
  <si>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</si>
  <si>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</si>
  <si>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</si>
  <si>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</si>
  <si>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</si>
  <si>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</si>
  <si>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</si>
  <si>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</si>
  <si>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</si>
  <si>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</si>
  <si>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</si>
  <si>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</si>
  <si>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</si>
  <si>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</si>
  <si>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</si>
  <si>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</si>
  <si>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</si>
  <si>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</si>
  <si>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</si>
  <si>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</si>
  <si>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</si>
  <si>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</si>
  <si>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</si>
  <si>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</si>
  <si>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</si>
  <si>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</si>
  <si>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</si>
  <si>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</si>
  <si>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</si>
  <si>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</si>
  <si>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</si>
  <si>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</si>
  <si>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</si>
  <si>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</si>
  <si>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</si>
  <si>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</si>
  <si>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</si>
  <si>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</si>
  <si>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</si>
  <si>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</si>
  <si>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</si>
  <si>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</si>
  <si>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</si>
  <si>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</si>
  <si>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</si>
  <si>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</si>
  <si>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</si>
  <si>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</si>
  <si>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</si>
  <si>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</si>
  <si>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</si>
  <si>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</si>
  <si>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</si>
  <si>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</si>
  <si>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</si>
  <si>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</si>
  <si>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</si>
  <si>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</si>
  <si>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</si>
  <si>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</si>
  <si>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</si>
  <si>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</si>
  <si>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</si>
  <si>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</si>
  <si>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</si>
  <si>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</si>
  <si>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</si>
  <si>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</si>
  <si>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</si>
  <si>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</si>
  <si>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</si>
  <si>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</si>
  <si>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</si>
  <si>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</si>
  <si>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</si>
  <si>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</si>
  <si>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</si>
  <si>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</si>
  <si>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</si>
  <si>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</si>
  <si>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</si>
  <si>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</si>
  <si>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</si>
  <si>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</si>
  <si>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</si>
  <si>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</si>
  <si>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</si>
  <si>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</si>
  <si>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</si>
  <si>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</si>
  <si>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</si>
  <si>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</si>
  <si>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</si>
  <si>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</si>
  <si>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</si>
  <si>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</si>
  <si>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</si>
  <si>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</si>
  <si>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</si>
  <si>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</si>
  <si>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</si>
  <si>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</si>
  <si>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</si>
  <si>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</si>
  <si>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</si>
  <si>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</si>
  <si>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</si>
  <si>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</si>
  <si>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</si>
  <si>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</si>
  <si>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</si>
  <si>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</si>
  <si>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</si>
  <si>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</si>
  <si>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</si>
  <si>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</si>
  <si>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</si>
  <si>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</si>
  <si>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</si>
  <si>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</si>
  <si>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</si>
  <si>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</si>
  <si>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</si>
  <si>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</si>
  <si>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</si>
  <si>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</si>
  <si>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</si>
  <si>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</si>
  <si>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</si>
  <si>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</si>
  <si>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</si>
  <si>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</si>
  <si>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</si>
  <si>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</si>
  <si>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</si>
  <si>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</si>
  <si>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</si>
  <si>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</si>
  <si>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</si>
  <si>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</si>
  <si>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</si>
  <si>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</si>
  <si>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</si>
  <si>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</si>
  <si>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</si>
  <si>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</si>
  <si>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</si>
  <si>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</si>
  <si>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</si>
  <si>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</si>
  <si>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</si>
  <si>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</si>
  <si>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</si>
  <si>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</si>
  <si>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</si>
  <si>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</si>
  <si>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</si>
  <si>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</si>
  <si>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</si>
  <si>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</si>
  <si>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</si>
  <si>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</si>
  <si>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</si>
  <si>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</si>
  <si>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</si>
  <si>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</si>
  <si>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</si>
  <si>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</si>
  <si>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</si>
  <si>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</si>
  <si>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</si>
  <si>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</si>
  <si>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</si>
  <si>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</si>
  <si>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</si>
  <si>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</si>
  <si>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</si>
  <si>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</si>
  <si>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</si>
  <si>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</si>
  <si>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</si>
  <si>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</si>
  <si>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</si>
  <si>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</si>
  <si>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</si>
  <si>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</si>
  <si>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</si>
  <si>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</si>
  <si>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</si>
  <si>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</si>
  <si>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</si>
  <si>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</si>
  <si>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</si>
  <si>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</si>
  <si>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</si>
  <si>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</si>
  <si>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</si>
  <si>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</si>
  <si>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</si>
  <si>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</si>
  <si>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</si>
  <si>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</si>
  <si>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</si>
  <si>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</si>
  <si>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</si>
  <si>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</si>
  <si>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</si>
  <si>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</si>
  <si>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</si>
  <si>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</si>
  <si>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</si>
  <si>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</si>
  <si>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</si>
  <si>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</si>
  <si>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</si>
  <si>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</si>
  <si>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</si>
  <si>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</si>
  <si>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</si>
  <si>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</si>
  <si>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</si>
  <si>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</si>
  <si>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</si>
  <si>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</si>
  <si>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</si>
  <si>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</si>
  <si>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</si>
  <si>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</si>
  <si>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</si>
  <si>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</si>
  <si>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</si>
  <si>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</si>
  <si>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</si>
  <si>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</si>
  <si>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</si>
  <si>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</si>
  <si>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</si>
  <si>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</si>
  <si>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</si>
  <si>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</si>
  <si>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</si>
  <si>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</si>
  <si>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</si>
  <si>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</si>
  <si>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</si>
  <si>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</si>
  <si>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</si>
  <si>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</si>
  <si>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</si>
  <si>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</si>
  <si>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</si>
  <si>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</si>
  <si>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</si>
  <si>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</si>
  <si>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</si>
  <si>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</si>
  <si>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</si>
  <si>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</si>
  <si>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</si>
  <si>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</si>
  <si>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</si>
  <si>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</si>
  <si>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</si>
  <si>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</si>
  <si>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</si>
  <si>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</si>
  <si>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</si>
  <si>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</si>
  <si>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</si>
  <si>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</si>
  <si>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</si>
  <si>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</si>
  <si>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</si>
  <si>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</si>
  <si>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</si>
  <si>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</si>
  <si>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</si>
  <si>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</si>
  <si>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</si>
  <si>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</si>
  <si>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</si>
  <si>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</si>
  <si>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</si>
  <si>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</si>
  <si>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</si>
  <si>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</si>
  <si>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</si>
  <si>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</si>
  <si>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</si>
  <si>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</si>
  <si>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</si>
  <si>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</si>
  <si>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</si>
  <si>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</si>
  <si>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</si>
  <si>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</si>
  <si>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</si>
  <si>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</si>
  <si>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</si>
  <si>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</si>
  <si>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</si>
  <si>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</si>
  <si>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</si>
  <si>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</si>
  <si>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</si>
  <si>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</si>
  <si>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</si>
  <si>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</si>
  <si>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</si>
  <si>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</si>
  <si>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</si>
  <si>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</si>
  <si>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</si>
  <si>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</si>
  <si>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</si>
  <si>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</si>
  <si>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</si>
  <si>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</si>
  <si>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</si>
  <si>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</si>
  <si>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</si>
  <si>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</si>
  <si>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</si>
  <si>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</si>
  <si>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</si>
  <si>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</si>
  <si>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</si>
  <si>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</si>
  <si>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</si>
  <si>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</si>
  <si>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</si>
  <si>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</si>
  <si>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</si>
  <si>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</si>
  <si>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</si>
  <si>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</si>
  <si>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</si>
  <si>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</si>
  <si>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</si>
  <si>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</si>
  <si>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</si>
  <si>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</si>
  <si>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</si>
  <si>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</si>
  <si>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</si>
  <si>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</si>
  <si>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</si>
  <si>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</si>
  <si>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</si>
  <si>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</si>
  <si>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</si>
  <si>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</si>
  <si>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</si>
  <si>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</si>
  <si>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</si>
  <si>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</si>
  <si>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</si>
  <si>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</si>
  <si>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</si>
  <si>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</si>
  <si>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</si>
  <si>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</si>
  <si>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</si>
  <si>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</si>
  <si>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</si>
  <si>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</si>
  <si>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</si>
  <si>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</si>
  <si>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</si>
  <si>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</si>
  <si>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</si>
  <si>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</si>
  <si>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</si>
  <si>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</si>
  <si>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</si>
  <si>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</si>
  <si>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</si>
  <si>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</si>
  <si>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</si>
  <si>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</si>
  <si>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</si>
  <si>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</si>
  <si>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</si>
  <si>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</si>
  <si>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</si>
  <si>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</si>
  <si>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</si>
  <si>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</si>
  <si>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</si>
  <si>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</si>
  <si>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</si>
  <si>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</si>
  <si>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</si>
  <si>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</si>
  <si>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</si>
  <si>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</si>
  <si>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</si>
  <si>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</si>
  <si>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</si>
  <si>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</si>
  <si>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</si>
  <si>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</si>
  <si>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</si>
  <si>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</si>
  <si>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</si>
  <si>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</si>
  <si>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</si>
  <si>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</si>
  <si>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</si>
  <si>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</si>
  <si>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</si>
  <si>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</si>
  <si>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</si>
  <si>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</si>
  <si>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</si>
  <si>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</si>
  <si>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</si>
  <si>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</si>
  <si>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</si>
  <si>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</si>
  <si>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</si>
  <si>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</si>
  <si>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</si>
  <si>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</si>
  <si>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</si>
  <si>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</si>
  <si>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</si>
  <si>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</si>
  <si>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</si>
  <si>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</si>
  <si>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</si>
  <si>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</si>
  <si>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</si>
  <si>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</si>
  <si>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</si>
  <si>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</si>
  <si>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</si>
  <si>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</si>
  <si>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</si>
  <si>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</si>
  <si>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</si>
  <si>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</si>
  <si>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</si>
  <si>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</si>
  <si>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</si>
  <si>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</si>
  <si>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</si>
  <si>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</si>
  <si>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</si>
  <si>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</si>
  <si>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</si>
  <si>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</si>
  <si>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</si>
  <si>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</si>
  <si>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</si>
  <si>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</si>
  <si>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</si>
  <si>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</si>
  <si>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</si>
  <si>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</si>
  <si>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</si>
  <si>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</si>
  <si>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</si>
  <si>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</si>
  <si>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</si>
  <si>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</si>
  <si>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</si>
  <si>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</si>
  <si>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</si>
  <si>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</si>
  <si>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</si>
  <si>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</si>
  <si>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</si>
  <si>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</si>
  <si>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</si>
  <si>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</si>
  <si>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</si>
  <si>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</si>
  <si>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</si>
  <si>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</si>
  <si>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</si>
  <si>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</si>
  <si>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</si>
  <si>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</si>
  <si>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</si>
  <si>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</si>
  <si>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</si>
  <si>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</si>
  <si>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</si>
  <si>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</si>
  <si>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</si>
  <si>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</si>
  <si>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</si>
  <si>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</si>
  <si>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</si>
  <si>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</si>
  <si>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</si>
  <si>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</si>
  <si>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</si>
  <si>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</si>
  <si>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</si>
  <si>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</si>
  <si>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</si>
  <si>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</si>
  <si>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</si>
  <si>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</si>
  <si>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</si>
  <si>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</si>
  <si>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</si>
  <si>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</si>
  <si>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</si>
  <si>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</si>
  <si>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</si>
  <si>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</si>
  <si>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</si>
  <si>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</si>
  <si>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</si>
  <si>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</si>
  <si>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</si>
  <si>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</si>
  <si>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</si>
  <si>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</si>
  <si>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</si>
  <si>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</si>
  <si>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</si>
  <si>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</si>
  <si>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</si>
  <si>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</si>
  <si>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</si>
  <si>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</si>
  <si>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</si>
  <si>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</si>
  <si>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</si>
  <si>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</si>
  <si>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</si>
  <si>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</si>
  <si>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</si>
  <si>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</si>
  <si>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</si>
  <si>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</si>
  <si>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</si>
  <si>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</si>
  <si>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</si>
  <si>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</si>
  <si>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</si>
  <si>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</si>
  <si>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</si>
  <si>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</si>
  <si>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</si>
  <si>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</si>
  <si>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</si>
  <si>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</si>
  <si>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</si>
  <si>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</si>
  <si>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</si>
  <si>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</si>
  <si>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</si>
  <si>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</si>
  <si>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</si>
  <si>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</si>
  <si>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</si>
  <si>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</si>
  <si>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</si>
  <si>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</si>
  <si>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</si>
  <si>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</si>
  <si>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</si>
  <si>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</si>
  <si>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</si>
  <si>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</si>
  <si>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</si>
  <si>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</si>
  <si>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</si>
  <si>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</si>
  <si>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</si>
  <si>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</si>
  <si>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</si>
  <si>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</si>
  <si>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</si>
  <si>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</si>
  <si>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</si>
  <si>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</si>
  <si>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</si>
  <si>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</si>
  <si>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</si>
  <si>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</si>
  <si>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</si>
  <si>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</si>
  <si>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</si>
  <si>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</si>
  <si>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</si>
  <si>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</si>
  <si>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</si>
  <si>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</si>
  <si>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</si>
  <si>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</si>
  <si>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</si>
  <si>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</si>
  <si>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</si>
  <si>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</si>
  <si>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</si>
  <si>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</si>
  <si>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</si>
  <si>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</si>
  <si>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</si>
  <si>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</si>
  <si>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</si>
  <si>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</si>
  <si>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</si>
  <si>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</si>
  <si>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</si>
  <si>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</si>
  <si>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</si>
  <si>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</si>
  <si>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</si>
  <si>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</si>
  <si>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</si>
  <si>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</si>
  <si>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</si>
  <si>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</si>
  <si>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</si>
  <si>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</si>
  <si>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</si>
  <si>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</si>
  <si>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</si>
  <si>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</si>
  <si>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</si>
  <si>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</si>
  <si>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</si>
  <si>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</si>
  <si>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</si>
  <si>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</si>
  <si>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</si>
  <si>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</si>
  <si>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</si>
  <si>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</si>
  <si>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</si>
  <si>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</si>
  <si>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</si>
  <si>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</si>
  <si>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</si>
  <si>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</si>
  <si>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</si>
  <si>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</si>
  <si>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</si>
  <si>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</si>
  <si>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</si>
  <si>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</si>
  <si>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</si>
  <si>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</si>
  <si>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</si>
  <si>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</si>
  <si>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</si>
  <si>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</si>
  <si>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</si>
  <si>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</si>
  <si>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</si>
  <si>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</si>
  <si>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</si>
  <si>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</si>
  <si>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</si>
  <si>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</si>
  <si>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</si>
  <si>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</si>
  <si>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</si>
  <si>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</si>
  <si>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</si>
  <si>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</si>
  <si>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</si>
  <si>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</si>
  <si>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</si>
  <si>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</si>
  <si>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</si>
  <si>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</si>
  <si>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</si>
  <si>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</si>
  <si>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</si>
  <si>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</si>
  <si>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</si>
  <si>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</si>
  <si>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</si>
  <si>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</si>
  <si>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</si>
  <si>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</si>
  <si>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</si>
  <si>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</si>
  <si>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</si>
  <si>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</si>
  <si>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</si>
  <si>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</si>
  <si>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</si>
  <si>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</si>
  <si>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</si>
  <si>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</si>
  <si>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</si>
  <si>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</si>
  <si>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</si>
  <si>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</si>
  <si>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</si>
  <si>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</si>
  <si>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</si>
  <si>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</si>
  <si>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</si>
  <si>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</si>
  <si>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</si>
  <si>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</si>
  <si>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</si>
  <si>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</si>
  <si>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</si>
  <si>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</si>
  <si>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</si>
  <si>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</si>
  <si>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</si>
  <si>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</si>
  <si>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</si>
  <si>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</si>
  <si>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</si>
  <si>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</si>
  <si>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</si>
  <si>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</si>
  <si>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</si>
  <si>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</si>
  <si>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</si>
  <si>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</si>
  <si>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</si>
  <si>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</si>
  <si>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</si>
  <si>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</si>
  <si>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</si>
  <si>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</si>
  <si>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</si>
  <si>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</si>
  <si>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</si>
  <si>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</si>
  <si>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</si>
  <si>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</si>
  <si>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</si>
  <si>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</si>
  <si>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</si>
  <si>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</si>
  <si>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</si>
  <si>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</si>
  <si>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</si>
  <si>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</si>
  <si>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</si>
  <si>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</si>
  <si>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</si>
  <si>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</si>
  <si>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</si>
  <si>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</si>
  <si>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</si>
  <si>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</si>
  <si>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</si>
  <si>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</si>
  <si>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</si>
  <si>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</si>
  <si>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</si>
  <si>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</si>
  <si>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</si>
  <si>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</si>
  <si>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</si>
  <si>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</si>
  <si>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</si>
  <si>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</si>
  <si>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</si>
  <si>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</si>
  <si>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</si>
  <si>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</si>
  <si>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</si>
  <si>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</si>
  <si>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</si>
  <si>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</si>
  <si>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</si>
  <si>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</si>
  <si>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</si>
  <si>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</si>
  <si>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</si>
  <si>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</si>
  <si>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</si>
  <si>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</si>
  <si>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</si>
  <si>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</si>
  <si>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</si>
  <si>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</si>
  <si>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</si>
  <si>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</si>
  <si>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</si>
  <si>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</si>
  <si>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</si>
  <si>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</si>
  <si>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</si>
  <si>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</si>
  <si>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</si>
  <si>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</si>
  <si>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</si>
  <si>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</si>
  <si>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</si>
  <si>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</si>
  <si>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</si>
  <si>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</si>
  <si>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</si>
  <si>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</si>
  <si>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</si>
  <si>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</si>
  <si>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</si>
  <si>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</si>
  <si>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</si>
  <si>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</si>
  <si>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</si>
  <si>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</si>
  <si>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</si>
  <si>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</si>
  <si>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</si>
  <si>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</si>
  <si>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</si>
  <si>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</si>
  <si>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</si>
  <si>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</si>
  <si>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</si>
  <si>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</si>
  <si>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</si>
  <si>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</si>
  <si>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</si>
  <si>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</si>
  <si>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</si>
  <si>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</si>
  <si>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</si>
  <si>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</si>
  <si>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</si>
  <si>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</si>
  <si>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</si>
  <si>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</si>
  <si>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</si>
  <si>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</si>
  <si>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</si>
  <si>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</si>
  <si>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</si>
  <si>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</si>
  <si>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</si>
  <si>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</si>
  <si>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</si>
  <si>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</si>
  <si>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</si>
  <si>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</si>
  <si>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</si>
  <si>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</si>
  <si>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</si>
  <si>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</si>
  <si>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</si>
  <si>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</si>
  <si>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</si>
  <si>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</si>
  <si>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</si>
  <si>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</si>
  <si>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</si>
  <si>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</si>
  <si>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</si>
  <si>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</si>
  <si>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</si>
  <si>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</si>
  <si>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</si>
  <si>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</si>
  <si>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</si>
  <si>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</si>
  <si>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</si>
  <si>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</si>
  <si>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</si>
  <si>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</si>
  <si>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</si>
  <si>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</si>
  <si>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</si>
  <si>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</si>
  <si>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</si>
  <si>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</si>
  <si>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</si>
  <si>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</si>
  <si>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</si>
  <si>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</si>
  <si>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</si>
  <si>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</si>
  <si>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</si>
  <si>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</si>
  <si>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</si>
  <si>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</si>
  <si>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</si>
  <si>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</si>
  <si>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</si>
  <si>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</si>
  <si>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</si>
  <si>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</si>
  <si>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</si>
  <si>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</si>
  <si>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</si>
  <si>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</si>
  <si>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</si>
  <si>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</si>
  <si>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</si>
  <si>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</si>
  <si>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</si>
  <si>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</si>
  <si>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</si>
  <si>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</si>
  <si>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</si>
  <si>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</si>
  <si>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</si>
  <si>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</si>
  <si>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</si>
  <si>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</si>
  <si>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</si>
  <si>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</si>
  <si>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</si>
  <si>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</si>
  <si>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</si>
  <si>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</si>
  <si>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</si>
  <si>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</si>
  <si>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</si>
  <si>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</si>
  <si>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</si>
  <si>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</si>
  <si>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</si>
  <si>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</si>
  <si>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</si>
  <si>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</si>
  <si>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</si>
  <si>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</si>
  <si>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</si>
  <si>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</si>
  <si>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</si>
  <si>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</si>
  <si>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</si>
  <si>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</si>
  <si>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</si>
  <si>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</si>
  <si>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</si>
  <si>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</si>
  <si>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</si>
  <si>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</si>
  <si>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</si>
  <si>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</si>
  <si>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</si>
  <si>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</si>
  <si>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</si>
  <si>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</si>
  <si>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</si>
  <si>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</si>
  <si>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</si>
  <si>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</si>
  <si>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</si>
  <si>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</si>
  <si>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</si>
  <si>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</si>
  <si>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</si>
  <si>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</si>
  <si>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</si>
  <si>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</si>
  <si>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</si>
  <si>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</si>
  <si>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</si>
  <si>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</si>
  <si>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</si>
  <si>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</si>
  <si>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</si>
  <si>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</si>
  <si>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</si>
  <si>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</si>
  <si>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</si>
  <si>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</si>
  <si>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</si>
  <si>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</si>
  <si>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</si>
  <si>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</si>
  <si>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</si>
  <si>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</si>
  <si>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</si>
  <si>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</si>
  <si>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</si>
  <si>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</si>
  <si>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</si>
  <si>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</si>
  <si>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</si>
  <si>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</si>
  <si>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</si>
  <si>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</si>
  <si>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</si>
  <si>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</si>
  <si>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</si>
  <si>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</si>
  <si>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</si>
  <si>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</si>
  <si>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</si>
  <si>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</si>
  <si>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</si>
  <si>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</si>
  <si>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</si>
  <si>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</si>
  <si>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</si>
  <si>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</si>
  <si>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</si>
  <si>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</si>
  <si>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</si>
  <si>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</si>
  <si>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</si>
  <si>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</si>
  <si>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</si>
  <si>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</si>
  <si>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</si>
  <si>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</si>
  <si>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</si>
  <si>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</si>
  <si>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</si>
  <si>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</si>
  <si>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</si>
  <si>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</si>
  <si>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</si>
  <si>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</si>
  <si>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</si>
  <si>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</si>
  <si>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</si>
  <si>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</si>
  <si>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</si>
  <si>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</si>
  <si>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</si>
  <si>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</si>
  <si>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</si>
  <si>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</si>
  <si>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</si>
  <si>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</si>
  <si>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</si>
  <si>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</si>
  <si>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</si>
  <si>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</si>
  <si>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</si>
  <si>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</si>
  <si>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</si>
  <si>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</si>
  <si>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</si>
  <si>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</si>
  <si>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</si>
  <si>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</si>
  <si>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</si>
  <si>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</si>
  <si>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</si>
  <si>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</si>
  <si>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</si>
  <si>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</si>
  <si>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</si>
  <si>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</si>
  <si>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</si>
  <si>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</si>
  <si>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</si>
  <si>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</si>
  <si>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</si>
  <si>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</si>
  <si>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</si>
  <si>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</si>
  <si>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</si>
  <si>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</si>
  <si>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</si>
  <si>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</si>
  <si>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</si>
  <si>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</si>
  <si>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</si>
  <si>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</si>
  <si>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</si>
  <si>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</si>
  <si>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</si>
  <si>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</si>
  <si>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</si>
  <si>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</si>
  <si>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</si>
  <si>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</si>
  <si>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</si>
  <si>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</si>
  <si>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</si>
  <si>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</si>
  <si>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</si>
  <si>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</si>
  <si>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</si>
  <si>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</si>
  <si>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</si>
  <si>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</si>
  <si>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</si>
  <si>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</si>
  <si>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</si>
  <si>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</si>
  <si>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</si>
  <si>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</si>
  <si>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</si>
  <si>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</si>
  <si>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</si>
  <si>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</si>
  <si>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</si>
  <si>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</si>
  <si>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</si>
  <si>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</si>
  <si>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</si>
  <si>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</si>
  <si>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</si>
  <si>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</si>
  <si>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</si>
  <si>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</si>
  <si>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</si>
  <si>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</si>
  <si>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</si>
  <si>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</si>
  <si>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</si>
  <si>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</si>
  <si>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</si>
  <si>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</si>
  <si>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</si>
  <si>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</si>
  <si>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</si>
  <si>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</si>
  <si>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</si>
  <si>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</si>
  <si>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</si>
  <si>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</si>
  <si>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</si>
  <si>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</si>
  <si>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</si>
  <si>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</si>
  <si>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</si>
  <si>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</si>
  <si>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</si>
  <si>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</si>
  <si>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</si>
  <si>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</si>
  <si>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</si>
  <si>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</si>
  <si>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</si>
  <si>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</si>
  <si>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</si>
  <si>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</si>
  <si>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</si>
  <si>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</si>
  <si>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</si>
  <si>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</si>
  <si>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</si>
  <si>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</si>
  <si>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</si>
  <si>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</si>
  <si>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</si>
  <si>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</si>
  <si>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</si>
  <si>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</si>
  <si>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</si>
  <si>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</si>
  <si>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</si>
  <si>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</si>
  <si>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</si>
  <si>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</si>
  <si>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</si>
  <si>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</si>
  <si>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</si>
  <si>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</si>
  <si>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</si>
  <si>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</si>
  <si>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</si>
  <si>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</si>
  <si>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</si>
  <si>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</si>
  <si>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</si>
  <si>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</si>
  <si>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</si>
  <si>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</si>
  <si>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</si>
  <si>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</si>
  <si>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</si>
  <si>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</si>
  <si>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</si>
  <si>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</si>
  <si>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</si>
  <si>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</si>
  <si>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</si>
  <si>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</si>
  <si>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</si>
  <si>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</si>
  <si>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</si>
  <si>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</si>
  <si>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</si>
  <si>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</si>
  <si>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</si>
  <si>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</si>
  <si>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</si>
  <si>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</si>
  <si>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</si>
  <si>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</si>
  <si>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</si>
  <si>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</si>
  <si>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</si>
  <si>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</si>
  <si>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</si>
  <si>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</si>
  <si>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</si>
  <si>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</si>
  <si>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</si>
  <si>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</si>
  <si>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</si>
  <si>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</si>
  <si>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</si>
  <si>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</si>
  <si>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</si>
  <si>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</si>
  <si>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</si>
  <si>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</si>
  <si>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</si>
  <si>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</si>
  <si>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</si>
  <si>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</si>
  <si>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</si>
  <si>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</si>
  <si>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</si>
  <si>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</si>
  <si>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</si>
  <si>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</si>
  <si>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</si>
  <si>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</si>
  <si>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</si>
  <si>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</si>
  <si>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</si>
  <si>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</si>
  <si>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</si>
  <si>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</si>
  <si>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</si>
  <si>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</si>
  <si>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</si>
  <si>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</si>
  <si>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</si>
  <si>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</si>
  <si>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</si>
  <si>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</si>
  <si>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</si>
  <si>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</si>
  <si>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</si>
  <si>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</si>
  <si>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</si>
  <si>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</si>
  <si>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</si>
  <si>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</si>
  <si>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</si>
  <si>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</si>
  <si>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</si>
  <si>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</si>
  <si>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</si>
  <si>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</si>
  <si>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</si>
  <si>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</si>
  <si>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</si>
  <si>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</si>
  <si>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</si>
  <si>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</si>
  <si>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</si>
  <si>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</si>
  <si>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</si>
  <si>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</si>
  <si>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</si>
  <si>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</si>
  <si>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</si>
  <si>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</si>
  <si>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</si>
  <si>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</si>
  <si>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</si>
  <si>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</si>
  <si>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</si>
  <si>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</si>
  <si>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</si>
  <si>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</si>
  <si>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</si>
  <si>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</si>
  <si>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</si>
  <si>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</si>
  <si>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</si>
  <si>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</si>
  <si>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</si>
  <si>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</si>
  <si>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</si>
  <si>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</si>
  <si>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</si>
  <si>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</si>
  <si>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</si>
  <si>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</si>
  <si>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</si>
  <si>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</si>
  <si>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</si>
  <si>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</si>
  <si>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</si>
  <si>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</si>
  <si>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</si>
  <si>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</si>
  <si>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</si>
  <si>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</si>
  <si>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</si>
  <si>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</si>
  <si>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</si>
  <si>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</si>
  <si>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</si>
  <si>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</si>
  <si>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</si>
  <si>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</si>
  <si>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</si>
  <si>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</si>
  <si>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</si>
  <si>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</si>
  <si>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</si>
  <si>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</si>
  <si>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</si>
  <si>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</si>
  <si>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</si>
  <si>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</si>
  <si>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</si>
  <si>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</si>
  <si>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</si>
  <si>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</si>
  <si>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</si>
  <si>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</si>
  <si>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</si>
  <si>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</si>
  <si>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</si>
  <si>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</si>
  <si>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</si>
  <si>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</si>
  <si>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</si>
  <si>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</si>
  <si>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</si>
  <si>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</si>
  <si>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</si>
  <si>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</si>
  <si>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</si>
  <si>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</si>
  <si>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</si>
  <si>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</si>
  <si>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</si>
  <si>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</si>
  <si>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</si>
  <si>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</si>
  <si>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</si>
  <si>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</si>
  <si>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</si>
  <si>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</si>
  <si>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</si>
  <si>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</si>
  <si>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</si>
  <si>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</si>
  <si>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</si>
  <si>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</si>
  <si>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</si>
  <si>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</si>
  <si>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</si>
  <si>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</si>
  <si>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</si>
  <si>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</si>
  <si>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</si>
  <si>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</si>
  <si>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</si>
  <si>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</si>
  <si>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</si>
  <si>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</si>
  <si>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</si>
  <si>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</si>
  <si>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</si>
  <si>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</si>
  <si>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</si>
  <si>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</si>
  <si>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</si>
  <si>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</si>
  <si>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</si>
  <si>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</si>
  <si>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</si>
  <si>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</si>
  <si>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</si>
  <si>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</si>
  <si>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</si>
  <si>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</si>
  <si>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</si>
  <si>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</si>
  <si>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</si>
  <si>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</si>
  <si>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</si>
  <si>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</si>
  <si>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</si>
  <si>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</si>
  <si>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</si>
  <si>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</si>
  <si>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</si>
  <si>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</si>
  <si>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</si>
  <si>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</si>
  <si>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</si>
  <si>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</si>
  <si>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</si>
  <si>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</si>
  <si>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</si>
  <si>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</si>
  <si>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</si>
  <si>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</si>
  <si>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</si>
  <si>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</si>
  <si>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</si>
  <si>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</si>
  <si>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</si>
  <si>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</si>
  <si>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</si>
  <si>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</si>
  <si>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</si>
  <si>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</si>
  <si>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</si>
  <si>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</si>
  <si>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</si>
  <si>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</si>
  <si>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</si>
  <si>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</si>
  <si>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</si>
  <si>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</si>
  <si>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</si>
  <si>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</si>
  <si>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</si>
  <si>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</si>
  <si>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</si>
  <si>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</si>
  <si>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</si>
  <si>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</si>
  <si>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</si>
  <si>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</si>
  <si>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</si>
  <si>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</si>
  <si>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</si>
  <si>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</si>
  <si>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</si>
  <si>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</si>
  <si>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</si>
  <si>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</si>
  <si>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</si>
  <si>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</si>
  <si>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</si>
  <si>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</si>
  <si>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</si>
  <si>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</si>
  <si>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</si>
  <si>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</si>
  <si>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</si>
  <si>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</si>
  <si>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</si>
  <si>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</si>
  <si>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</si>
  <si>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</si>
  <si>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</si>
  <si>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</si>
  <si>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</si>
  <si>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</si>
  <si>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</si>
  <si>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</si>
  <si>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</si>
  <si>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</si>
  <si>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</si>
  <si>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</si>
  <si>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</si>
  <si>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</si>
  <si>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</si>
  <si>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</si>
  <si>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</si>
  <si>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</si>
  <si>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</si>
  <si>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</si>
  <si>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</si>
  <si>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</si>
  <si>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</si>
  <si>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</si>
  <si>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</si>
  <si>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</si>
  <si>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</si>
  <si>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</si>
  <si>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</si>
  <si>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</si>
  <si>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</si>
  <si>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</si>
  <si>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</si>
  <si>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</si>
  <si>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</si>
  <si>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</si>
  <si>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</si>
  <si>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</si>
  <si>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</si>
  <si>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</si>
  <si>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</si>
  <si>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</si>
  <si>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</si>
  <si>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</si>
  <si>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</si>
  <si>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</si>
  <si>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</si>
  <si>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</si>
  <si>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</si>
  <si>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</si>
  <si>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</si>
  <si>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</si>
  <si>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</si>
  <si>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</si>
  <si>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</si>
  <si>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</si>
  <si>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</si>
  <si>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</si>
  <si>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</si>
  <si>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</si>
  <si>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</si>
  <si>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</si>
  <si>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</si>
  <si>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</si>
  <si>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</si>
  <si>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</si>
  <si>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</si>
  <si>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</si>
  <si>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</si>
  <si>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</si>
  <si>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</si>
  <si>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</si>
  <si>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</si>
  <si>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</si>
  <si>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</si>
  <si>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</si>
  <si>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</si>
  <si>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</si>
  <si>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</si>
  <si>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</si>
  <si>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</si>
  <si>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</si>
  <si>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</si>
  <si>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</si>
  <si>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</si>
  <si>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</si>
  <si>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</si>
  <si>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</si>
  <si>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</si>
  <si>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</si>
  <si>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</si>
  <si>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</si>
  <si>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</si>
  <si>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</si>
  <si>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</si>
  <si>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</si>
  <si>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</si>
  <si>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</si>
  <si>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</si>
  <si>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</si>
  <si>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</si>
  <si>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</si>
  <si>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</si>
  <si>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</si>
  <si>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</si>
  <si>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</si>
  <si>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</si>
  <si>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</si>
  <si>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</si>
  <si>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</si>
  <si>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</si>
  <si>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</si>
  <si>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</si>
  <si>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</si>
  <si>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</si>
  <si>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</si>
  <si>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</si>
  <si>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</si>
  <si>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</si>
  <si>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</si>
  <si>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</si>
  <si>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</si>
  <si>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</si>
  <si>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</si>
  <si>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</si>
  <si>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</si>
  <si>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</si>
  <si>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</si>
  <si>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</si>
  <si>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</si>
  <si>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</si>
  <si>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</si>
  <si>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</si>
  <si>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</si>
  <si>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</si>
  <si>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</si>
  <si>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</si>
  <si>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</si>
  <si>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</si>
  <si>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</si>
  <si>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</si>
  <si>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</si>
  <si>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</si>
  <si>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</si>
  <si>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</si>
  <si>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</si>
  <si>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</si>
  <si>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</si>
  <si>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</si>
  <si>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</si>
  <si>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</si>
  <si>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</si>
  <si>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</si>
  <si>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</si>
  <si>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</si>
  <si>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</si>
  <si>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</si>
  <si>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</si>
  <si>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</si>
  <si>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</si>
  <si>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</si>
  <si>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</si>
  <si>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</si>
  <si>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</si>
  <si>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</si>
  <si>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</si>
  <si>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</si>
  <si>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</si>
  <si>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</si>
  <si>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</si>
  <si>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</si>
  <si>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</si>
  <si>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</si>
  <si>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</si>
  <si>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</si>
  <si>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</si>
  <si>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</si>
  <si>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</si>
  <si>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</si>
  <si>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</si>
  <si>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</si>
  <si>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</si>
  <si>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</si>
  <si>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</si>
  <si>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</si>
  <si>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</si>
  <si>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</si>
  <si>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</si>
  <si>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</si>
  <si>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</si>
  <si>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</si>
  <si>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</si>
  <si>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</si>
  <si>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</si>
  <si>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</si>
  <si>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</si>
  <si>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</si>
  <si>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</si>
  <si>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</si>
  <si>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</si>
  <si>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</si>
  <si>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</si>
  <si>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</si>
  <si>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</si>
  <si>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</si>
  <si>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</si>
  <si>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</si>
  <si>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</si>
  <si>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</si>
  <si>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</si>
  <si>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</si>
  <si>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</si>
  <si>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</si>
  <si>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</si>
  <si>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</si>
  <si>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</si>
  <si>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</si>
  <si>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</si>
  <si>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</si>
  <si>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</si>
  <si>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</si>
  <si>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</si>
  <si>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</si>
  <si>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</si>
  <si>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</si>
  <si>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</si>
  <si>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</si>
  <si>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</si>
  <si>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</si>
  <si>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</si>
  <si>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</si>
  <si>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</si>
  <si>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</si>
  <si>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</si>
  <si>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</si>
  <si>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</si>
  <si>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</si>
  <si>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</si>
  <si>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</si>
  <si>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</si>
  <si>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</si>
  <si>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</si>
  <si>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</si>
  <si>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</si>
  <si>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</si>
  <si>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</si>
  <si>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</si>
  <si>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</si>
  <si>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</si>
  <si>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</si>
  <si>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</si>
  <si>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</si>
  <si>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</si>
  <si>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</si>
  <si>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</si>
  <si>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</si>
  <si>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</si>
  <si>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</si>
  <si>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</si>
  <si>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</si>
  <si>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</si>
  <si>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</si>
  <si>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</si>
  <si>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</si>
  <si>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</si>
  <si>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</si>
  <si>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</si>
  <si>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</si>
  <si>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</si>
  <si>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</si>
  <si>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</si>
  <si>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</si>
  <si>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</si>
  <si>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</si>
  <si>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</si>
  <si>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</si>
  <si>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</si>
  <si>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</si>
  <si>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</si>
  <si>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</si>
  <si>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</si>
  <si>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</si>
  <si>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</si>
  <si>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</si>
  <si>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</si>
  <si>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</si>
  <si>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</si>
  <si>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</si>
  <si>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</si>
  <si>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</si>
  <si>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</si>
  <si>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</si>
  <si>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</si>
  <si>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</si>
  <si>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</si>
  <si>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</si>
  <si>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</si>
  <si>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</si>
  <si>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</si>
  <si>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</si>
  <si>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</si>
  <si>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</si>
  <si>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</si>
  <si>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</si>
  <si>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</si>
  <si>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</si>
  <si>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</si>
  <si>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</si>
  <si>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</si>
  <si>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</si>
  <si>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</si>
  <si>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</si>
  <si>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</si>
  <si>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</si>
  <si>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</si>
  <si>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</si>
  <si>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</si>
  <si>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</si>
  <si>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</si>
  <si>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</si>
  <si>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</si>
  <si>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</si>
  <si>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</si>
  <si>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</si>
  <si>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</si>
  <si>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</si>
  <si>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</si>
  <si>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</si>
  <si>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</si>
  <si>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</si>
  <si>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</si>
  <si>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</si>
  <si>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</si>
  <si>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</si>
  <si>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</si>
  <si>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</si>
  <si>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</si>
  <si>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</si>
  <si>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</si>
  <si>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</si>
  <si>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</si>
  <si>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</si>
  <si>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</si>
  <si>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</si>
  <si>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</si>
  <si>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</si>
  <si>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</si>
  <si>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</si>
  <si>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</si>
  <si>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</si>
  <si>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</si>
  <si>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</si>
  <si>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</si>
  <si>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</si>
  <si>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</si>
  <si>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</si>
  <si>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</si>
  <si>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</si>
  <si>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</si>
  <si>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</si>
  <si>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</si>
  <si>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</si>
  <si>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</si>
  <si>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</si>
  <si>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</si>
  <si>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</si>
  <si>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</si>
  <si>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</si>
  <si>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</si>
  <si>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</si>
  <si>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</si>
  <si>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</si>
  <si>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</si>
  <si>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</si>
  <si>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</si>
  <si>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</si>
  <si>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</si>
  <si>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</si>
  <si>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</si>
  <si>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</si>
  <si>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</si>
  <si>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</si>
  <si>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</si>
  <si>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</si>
  <si>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</si>
  <si>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</si>
  <si>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</si>
  <si>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</si>
  <si>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</si>
  <si>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</si>
  <si>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</si>
  <si>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</si>
  <si>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</si>
  <si>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</si>
  <si>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</si>
  <si>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</si>
  <si>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</si>
  <si>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</si>
  <si>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</si>
  <si>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</si>
  <si>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</si>
  <si>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</si>
  <si>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</si>
  <si>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</si>
  <si>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</si>
  <si>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</si>
  <si>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</si>
  <si>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</si>
  <si>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</si>
  <si>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</si>
  <si>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</si>
  <si>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</si>
  <si>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</si>
  <si>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</si>
  <si>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</si>
  <si>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</si>
  <si>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</si>
  <si>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</si>
  <si>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</si>
  <si>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</si>
  <si>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</si>
  <si>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</si>
  <si>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</si>
  <si>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</si>
  <si>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</si>
  <si>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</si>
  <si>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</si>
  <si>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</si>
  <si>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</si>
  <si>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</si>
  <si>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</si>
  <si>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</si>
  <si>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</si>
  <si>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</si>
  <si>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</si>
  <si>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</si>
  <si>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</si>
  <si>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</si>
  <si>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</si>
  <si>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</si>
  <si>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</si>
  <si>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</si>
  <si>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</si>
  <si>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</si>
  <si>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</si>
  <si>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</si>
  <si>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</si>
  <si>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</si>
  <si>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</si>
  <si>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</si>
  <si>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</si>
  <si>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</si>
  <si>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</si>
  <si>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</si>
  <si>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</si>
  <si>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</si>
  <si>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</si>
  <si>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</si>
  <si>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</si>
  <si>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</si>
  <si>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</si>
  <si>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</si>
  <si>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</si>
  <si>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</si>
  <si>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</si>
  <si>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</si>
  <si>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</si>
  <si>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</si>
  <si>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</si>
  <si>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</si>
  <si>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</si>
  <si>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</si>
  <si>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</si>
  <si>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</si>
  <si>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</si>
  <si>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</si>
  <si>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</si>
  <si>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</si>
  <si>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</si>
  <si>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</si>
  <si>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</si>
  <si>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</si>
  <si>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</si>
  <si>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</si>
  <si>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</si>
  <si>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</si>
  <si>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</si>
  <si>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</si>
  <si>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</si>
  <si>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</si>
  <si>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</si>
  <si>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</si>
  <si>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</si>
  <si>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</si>
  <si>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</si>
  <si>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</si>
  <si>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</si>
  <si>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</si>
  <si>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</si>
  <si>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</si>
  <si>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</si>
  <si>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</si>
  <si>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</si>
  <si>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</si>
  <si>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</si>
  <si>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</si>
  <si>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</si>
  <si>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</si>
  <si>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</si>
  <si>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</si>
  <si>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</si>
  <si>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</si>
  <si>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</si>
  <si>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</si>
  <si>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</si>
  <si>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</si>
  <si>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</si>
  <si>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</si>
  <si>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</si>
  <si>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</si>
  <si>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</si>
  <si>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</si>
  <si>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</si>
  <si>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</si>
  <si>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</si>
  <si>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</si>
  <si>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</si>
  <si>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</si>
  <si>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</si>
  <si>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</si>
  <si>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</si>
  <si>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</si>
  <si>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</si>
  <si>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</si>
  <si>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</si>
  <si>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</si>
  <si>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</si>
  <si>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</si>
  <si>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</si>
  <si>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</si>
  <si>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</si>
  <si>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</si>
  <si>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</si>
  <si>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</si>
  <si>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</si>
  <si>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</si>
  <si>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</si>
  <si>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</si>
  <si>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</si>
  <si>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</si>
  <si>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</si>
  <si>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</si>
  <si>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</si>
  <si>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</si>
  <si>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</si>
  <si>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</si>
  <si>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</si>
  <si>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</si>
  <si>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</si>
  <si>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</si>
  <si>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</si>
  <si>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</si>
  <si>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</si>
  <si>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</si>
  <si>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</si>
  <si>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</si>
  <si>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</si>
  <si>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</si>
  <si>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</si>
  <si>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</si>
  <si>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</si>
  <si>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</si>
  <si>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</si>
  <si>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</si>
  <si>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</si>
  <si>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</si>
  <si>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</si>
  <si>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</si>
  <si>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</si>
  <si>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</si>
  <si>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</si>
  <si>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</si>
  <si>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</si>
  <si>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</si>
  <si>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</si>
  <si>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</si>
  <si>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</si>
  <si>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</si>
  <si>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</si>
  <si>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</si>
  <si>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</si>
  <si>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</si>
  <si>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</si>
  <si>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</si>
  <si>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</si>
  <si>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</si>
  <si>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</si>
  <si>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</si>
  <si>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</si>
  <si>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</si>
  <si>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</si>
  <si>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</si>
  <si>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</si>
  <si>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</si>
  <si>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</si>
  <si>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</si>
  <si>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</si>
  <si>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</si>
  <si>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</si>
  <si>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</si>
  <si>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</si>
  <si>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</si>
  <si>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</si>
  <si>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</si>
  <si>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</si>
  <si>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</si>
  <si>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</si>
  <si>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</si>
  <si>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</si>
  <si>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</si>
  <si>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</si>
  <si>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</si>
  <si>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</si>
  <si>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</si>
  <si>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</si>
  <si>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</si>
  <si>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</si>
  <si>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</si>
  <si>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</si>
  <si>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</si>
  <si>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</si>
  <si>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</si>
  <si>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</si>
  <si>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</si>
  <si>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</si>
  <si>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</si>
  <si>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</si>
  <si>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</si>
  <si>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</si>
  <si>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</si>
  <si>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</si>
  <si>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</si>
  <si>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</si>
  <si>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</si>
  <si>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</si>
  <si>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</si>
  <si>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</si>
  <si>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</si>
  <si>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</si>
  <si>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</si>
  <si>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</si>
  <si>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</si>
  <si>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</si>
  <si>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</si>
  <si>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</si>
  <si>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</si>
  <si>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</si>
  <si>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</si>
  <si>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</si>
  <si>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</si>
  <si>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</si>
  <si>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</si>
  <si>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</si>
  <si>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</si>
  <si>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</si>
  <si>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</si>
  <si>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</si>
  <si>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</si>
  <si>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</si>
  <si>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</si>
  <si>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</si>
  <si>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</si>
  <si>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</si>
  <si>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</si>
  <si>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</si>
  <si>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</si>
  <si>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</si>
  <si>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</si>
  <si>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</si>
  <si>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</si>
  <si>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</si>
  <si>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</si>
  <si>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</si>
  <si>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</si>
  <si>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</si>
  <si>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</si>
  <si>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</si>
  <si>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</si>
  <si>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</si>
  <si>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</si>
  <si>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</si>
  <si>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</si>
  <si>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</si>
  <si>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</si>
  <si>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</si>
  <si>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</si>
  <si>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</si>
  <si>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</si>
  <si>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</si>
  <si>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</si>
  <si>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</si>
  <si>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</si>
  <si>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</si>
  <si>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</si>
  <si>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</si>
  <si>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</si>
  <si>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</si>
  <si>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</si>
  <si>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</si>
  <si>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</si>
  <si>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</si>
  <si>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</si>
  <si>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</si>
  <si>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</si>
  <si>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</si>
  <si>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</si>
  <si>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</si>
  <si>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</si>
  <si>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</si>
  <si>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</si>
  <si>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</si>
  <si>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</si>
  <si>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</si>
  <si>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</si>
  <si>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</si>
  <si>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</si>
  <si>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</si>
  <si>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</si>
  <si>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</si>
  <si>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</si>
  <si>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</si>
  <si>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</si>
  <si>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</si>
  <si>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</si>
  <si>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</si>
  <si>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</si>
  <si>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</si>
  <si>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</si>
  <si>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</si>
  <si>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</si>
  <si>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</si>
  <si>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</si>
  <si>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</si>
  <si>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</si>
  <si>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</si>
  <si>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</si>
  <si>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</si>
  <si>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</si>
  <si>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</si>
  <si>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</si>
  <si>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</si>
  <si>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</si>
  <si>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</si>
  <si>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</si>
  <si>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</si>
  <si>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</si>
  <si>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</si>
  <si>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</si>
  <si>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</si>
  <si>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</si>
  <si>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</si>
  <si>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</si>
  <si>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</si>
  <si>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</si>
  <si>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</si>
  <si>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</si>
  <si>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</si>
  <si>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</si>
  <si>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</si>
  <si>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</si>
  <si>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</si>
  <si>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</si>
  <si>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</si>
  <si>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</si>
  <si>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</si>
  <si>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</si>
  <si>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</si>
  <si>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</si>
  <si>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</si>
  <si>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</si>
  <si>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</si>
  <si>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</si>
  <si>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</si>
  <si>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</si>
  <si>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</si>
  <si>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</si>
  <si>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</si>
  <si>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</si>
  <si>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</si>
  <si>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</si>
  <si>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</si>
  <si>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</si>
  <si>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</si>
  <si>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</si>
  <si>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</si>
  <si>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</si>
  <si>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</si>
  <si>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</si>
  <si>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</si>
  <si>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</si>
  <si>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</si>
  <si>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</si>
  <si>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</si>
  <si>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</si>
  <si>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</si>
  <si>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</si>
  <si>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</si>
  <si>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</si>
  <si>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</si>
  <si>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</si>
  <si>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</si>
  <si>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</si>
  <si>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</si>
  <si>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</si>
  <si>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</si>
  <si>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</si>
  <si>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</si>
  <si>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</si>
  <si>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</si>
  <si>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</si>
  <si>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</si>
  <si>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</si>
  <si>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</si>
  <si>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</si>
  <si>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</si>
  <si>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</si>
  <si>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</si>
  <si>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</si>
  <si>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</si>
  <si>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</si>
  <si>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</si>
  <si>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</si>
  <si>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</si>
  <si>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</si>
  <si>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</si>
  <si>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</si>
  <si>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</si>
  <si>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</si>
  <si>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</si>
  <si>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</si>
  <si>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</si>
  <si>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</si>
  <si>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</si>
  <si>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</si>
  <si>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</si>
  <si>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</si>
  <si>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</si>
  <si>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</si>
  <si>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</si>
  <si>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</si>
  <si>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</si>
  <si>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</si>
  <si>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</si>
  <si>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</si>
  <si>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</si>
  <si>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</si>
  <si>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</si>
  <si>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</si>
  <si>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</si>
  <si>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</si>
  <si>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</si>
  <si>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</si>
  <si>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</si>
  <si>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</si>
  <si>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</si>
  <si>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</si>
  <si>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</si>
  <si>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</si>
  <si>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</si>
  <si>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</si>
  <si>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</si>
  <si>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</si>
  <si>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</si>
  <si>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</si>
  <si>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</si>
  <si>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</si>
  <si>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</si>
  <si>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</si>
  <si>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</si>
  <si>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</si>
  <si>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</si>
  <si>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</si>
  <si>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</si>
  <si>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</si>
  <si>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</si>
  <si>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</si>
  <si>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</si>
  <si>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</si>
  <si>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</si>
  <si>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</si>
  <si>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</si>
  <si>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</si>
  <si>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</si>
  <si>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</si>
  <si>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</si>
  <si>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</si>
  <si>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</si>
  <si>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</si>
  <si>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</si>
  <si>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</si>
  <si>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</si>
  <si>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</si>
  <si>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</si>
  <si>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</si>
  <si>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</si>
  <si>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</si>
  <si>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</si>
  <si>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</si>
  <si>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</si>
  <si>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</si>
  <si>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</si>
  <si>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</si>
  <si>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</si>
  <si>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</si>
  <si>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</si>
  <si>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</si>
  <si>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</si>
  <si>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</si>
  <si>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</si>
  <si>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</si>
  <si>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</si>
  <si>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</si>
  <si>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</si>
  <si>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</si>
  <si>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</si>
  <si>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</si>
  <si>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</si>
  <si>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</si>
  <si>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</si>
  <si>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</si>
  <si>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</si>
  <si>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</si>
  <si>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</si>
  <si>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</si>
  <si>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</si>
  <si>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</si>
  <si>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</si>
  <si>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</si>
  <si>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</si>
  <si>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</si>
  <si>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</si>
  <si>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</si>
  <si>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</si>
  <si>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</si>
  <si>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</si>
  <si>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</si>
  <si>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</si>
  <si>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</si>
  <si>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</si>
  <si>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</si>
  <si>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</si>
  <si>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</si>
  <si>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</si>
  <si>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</si>
  <si>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</si>
  <si>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</si>
  <si>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</si>
  <si>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</si>
  <si>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</si>
  <si>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</si>
  <si>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</si>
  <si>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</si>
  <si>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</si>
  <si>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</si>
  <si>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</si>
  <si>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</si>
  <si>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</si>
  <si>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</si>
  <si>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</si>
  <si>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</si>
  <si>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</si>
  <si>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</si>
  <si>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</si>
  <si>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</si>
  <si>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</si>
  <si>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</si>
  <si>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</si>
  <si>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</si>
  <si>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</si>
  <si>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</si>
  <si>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</si>
  <si>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</si>
  <si>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</si>
  <si>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</si>
  <si>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</si>
  <si>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</si>
  <si>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</si>
  <si>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</si>
  <si>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</si>
  <si>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</si>
  <si>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</si>
  <si>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</si>
  <si>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</si>
  <si>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</si>
  <si>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</si>
  <si>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</si>
  <si>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</si>
  <si>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</si>
  <si>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</si>
  <si>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</si>
  <si>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</si>
  <si>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</si>
  <si>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</si>
  <si>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</si>
  <si>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</si>
  <si>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</si>
  <si>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</si>
  <si>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</si>
  <si>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</si>
  <si>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</si>
  <si>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</si>
  <si>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</si>
  <si>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</si>
  <si>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</si>
  <si>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</si>
  <si>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</si>
  <si>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</si>
  <si>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</si>
  <si>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</si>
  <si>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</si>
  <si>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</si>
  <si>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</si>
  <si>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</si>
  <si>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</si>
  <si>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</si>
  <si>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</si>
  <si>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</si>
  <si>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</si>
  <si>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</si>
  <si>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</si>
  <si>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</si>
  <si>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</si>
  <si>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</si>
  <si>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</si>
  <si>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</si>
  <si>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</si>
  <si>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</si>
  <si>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</si>
  <si>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</si>
  <si>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</si>
  <si>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</si>
  <si>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</si>
  <si>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</si>
  <si>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</si>
  <si>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</si>
  <si>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</si>
  <si>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</si>
  <si>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</si>
  <si>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</si>
  <si>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</si>
  <si>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</si>
  <si>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</si>
  <si>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</si>
  <si>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</si>
  <si>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</si>
  <si>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</si>
  <si>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</si>
  <si>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</si>
  <si>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</si>
  <si>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</si>
  <si>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</si>
  <si>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</si>
  <si>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</si>
  <si>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</si>
  <si>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</si>
  <si>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</si>
  <si>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</si>
  <si>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</si>
  <si>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</si>
  <si>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</si>
  <si>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</si>
  <si>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</si>
  <si>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</si>
  <si>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</si>
  <si>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</si>
  <si>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</si>
  <si>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</si>
  <si>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</si>
  <si>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</si>
  <si>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</si>
  <si>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</si>
  <si>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</si>
  <si>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</si>
  <si>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</si>
  <si>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</si>
  <si>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</si>
  <si>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</si>
  <si>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</si>
  <si>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</si>
  <si>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</si>
  <si>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</si>
  <si>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</si>
  <si>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</si>
  <si>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</si>
  <si>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</si>
  <si>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</si>
  <si>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</si>
  <si>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</si>
  <si>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</si>
  <si>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</si>
  <si>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</si>
  <si>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</si>
  <si>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</si>
  <si>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</si>
  <si>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</si>
  <si>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</si>
  <si>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</si>
  <si>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</si>
  <si>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</si>
  <si>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</si>
  <si>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</si>
  <si>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</si>
  <si>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</si>
  <si>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</si>
  <si>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</si>
  <si>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</si>
  <si>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</si>
  <si>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</si>
  <si>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</si>
  <si>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</si>
  <si>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</si>
  <si>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</si>
  <si>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</si>
  <si>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</si>
  <si>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</si>
  <si>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</si>
  <si>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</si>
  <si>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</si>
  <si>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</si>
  <si>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</si>
  <si>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</si>
  <si>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</si>
  <si>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</si>
  <si>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</si>
  <si>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</si>
  <si>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</si>
  <si>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</si>
  <si>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</si>
  <si>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</si>
  <si>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</si>
  <si>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</si>
  <si>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</si>
  <si>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</si>
  <si>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</si>
  <si>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</si>
  <si>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</si>
  <si>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</si>
  <si>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</si>
  <si>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</si>
  <si>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</si>
  <si>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</si>
  <si>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</si>
  <si>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</si>
  <si>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</si>
  <si>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</si>
  <si>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</si>
  <si>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</si>
  <si>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</si>
  <si>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</si>
  <si>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</si>
  <si>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</si>
  <si>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</si>
  <si>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</si>
  <si>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</si>
  <si>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</si>
  <si>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</si>
  <si>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</si>
  <si>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</si>
  <si>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</si>
  <si>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</si>
  <si>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</si>
  <si>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</si>
  <si>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</si>
  <si>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</si>
  <si>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</si>
  <si>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</si>
  <si>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</si>
  <si>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</si>
  <si>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</si>
  <si>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</si>
  <si>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</si>
  <si>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</si>
  <si>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</si>
  <si>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</si>
  <si>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</si>
  <si>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</si>
  <si>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</si>
  <si>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</si>
  <si>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</si>
  <si>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</si>
  <si>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</si>
  <si>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</si>
  <si>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</si>
  <si>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</si>
  <si>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</si>
  <si>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</si>
  <si>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</si>
  <si>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</si>
  <si>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</si>
  <si>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</si>
  <si>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</si>
  <si>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</si>
  <si>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</si>
  <si>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</si>
  <si>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</si>
  <si>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</si>
  <si>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</si>
  <si>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</si>
  <si>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</si>
  <si>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</si>
  <si>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</si>
  <si>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</si>
  <si>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</si>
  <si>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</si>
  <si>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</si>
  <si>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</si>
  <si>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</si>
  <si>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</si>
  <si>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</si>
  <si>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</si>
  <si>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</si>
  <si>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</si>
  <si>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</si>
  <si>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</si>
  <si>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</si>
  <si>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</si>
  <si>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</si>
  <si>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</si>
  <si>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</si>
  <si>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</si>
  <si>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</si>
  <si>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</si>
  <si>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</si>
  <si>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</si>
  <si>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</si>
  <si>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</si>
  <si>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</si>
  <si>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</si>
  <si>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</si>
  <si>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</si>
  <si>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</si>
  <si>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</si>
  <si>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</si>
  <si>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</si>
  <si>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</si>
  <si>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</si>
  <si>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</si>
  <si>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</si>
  <si>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</si>
  <si>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</si>
  <si>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</si>
  <si>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</si>
  <si>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</si>
  <si>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</si>
  <si>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</si>
  <si>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</si>
  <si>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</si>
  <si>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</si>
  <si>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</si>
  <si>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</si>
  <si>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</si>
  <si>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</si>
  <si>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</si>
  <si>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</si>
  <si>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</si>
  <si>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</si>
  <si>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</si>
  <si>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</si>
  <si>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</si>
  <si>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</si>
  <si>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</si>
  <si>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</si>
  <si>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</si>
  <si>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</si>
  <si>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</si>
  <si>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</si>
  <si>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</si>
  <si>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</si>
  <si>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</si>
  <si>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</si>
  <si>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</si>
  <si>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</si>
  <si>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</si>
  <si>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</si>
  <si>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</si>
  <si>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</si>
  <si>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</si>
  <si>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</si>
  <si>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</si>
  <si>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</si>
  <si>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</si>
  <si>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</si>
  <si>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</si>
  <si>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</si>
  <si>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</si>
  <si>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</si>
  <si>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</si>
  <si>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</si>
  <si>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</si>
  <si>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</si>
  <si>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</si>
  <si>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</si>
  <si>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</si>
  <si>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</si>
  <si>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</si>
  <si>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</si>
  <si>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</si>
  <si>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</si>
  <si>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</si>
  <si>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</si>
  <si>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</si>
  <si>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</si>
  <si>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</si>
  <si>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</si>
  <si>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</si>
  <si>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</si>
  <si>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</si>
  <si>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</si>
  <si>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</si>
  <si>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</si>
  <si>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</si>
  <si>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</si>
  <si>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</si>
  <si>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</si>
  <si>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</si>
  <si>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</si>
  <si>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</si>
  <si>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</si>
  <si>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</si>
  <si>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</si>
  <si>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</si>
  <si>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</si>
  <si>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</si>
  <si>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</si>
  <si>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</si>
  <si>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</si>
  <si>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</si>
  <si>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</si>
  <si>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</si>
  <si>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</si>
  <si>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</si>
  <si>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</si>
  <si>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</si>
  <si>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</si>
  <si>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</si>
  <si>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</si>
  <si>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</si>
  <si>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</si>
  <si>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</si>
  <si>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</si>
  <si>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</si>
  <si>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</si>
  <si>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</si>
  <si>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</si>
  <si>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</si>
  <si>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</si>
  <si>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</si>
  <si>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</si>
  <si>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</si>
  <si>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</si>
  <si>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</si>
  <si>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</si>
  <si>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</si>
  <si>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</si>
  <si>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</si>
  <si>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</si>
  <si>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</si>
  <si>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</si>
  <si>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</si>
  <si>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</si>
  <si>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</si>
  <si>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</si>
  <si>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</si>
  <si>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</si>
  <si>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</si>
  <si>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</si>
  <si>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</si>
  <si>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</si>
  <si>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</si>
  <si>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</si>
  <si>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</si>
  <si>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</si>
  <si>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</si>
  <si>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</si>
  <si>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</si>
  <si>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</si>
  <si>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</si>
  <si>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</si>
  <si>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</si>
  <si>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</si>
  <si>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</si>
  <si>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</si>
  <si>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</si>
  <si>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</si>
  <si>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</si>
  <si>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</si>
  <si>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</si>
  <si>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</si>
  <si>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</si>
  <si>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</si>
  <si>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</si>
  <si>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</si>
  <si>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</si>
  <si>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</si>
  <si>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</si>
  <si>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</si>
  <si>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</si>
  <si>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</si>
  <si>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</si>
  <si>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</si>
  <si>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</si>
  <si>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</si>
  <si>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</si>
  <si>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</si>
  <si>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</si>
  <si>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</si>
  <si>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</si>
  <si>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</si>
  <si>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</si>
  <si>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</si>
  <si>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</si>
  <si>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</si>
  <si>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</si>
  <si>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</si>
  <si>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</si>
  <si>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</si>
  <si>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</si>
  <si>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</si>
  <si>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</si>
  <si>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</si>
  <si>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</si>
  <si>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</si>
  <si>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</si>
  <si>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</si>
  <si>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</si>
  <si>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</si>
  <si>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</si>
  <si>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</si>
  <si>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</si>
  <si>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</si>
  <si>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</si>
  <si>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</si>
  <si>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</si>
  <si>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</si>
  <si>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</si>
  <si>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</si>
  <si>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</si>
  <si>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</si>
  <si>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</si>
  <si>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</si>
  <si>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</si>
  <si>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</si>
  <si>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</si>
  <si>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</si>
  <si>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</si>
  <si>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</si>
  <si>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</si>
  <si>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</si>
  <si>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</si>
  <si>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</si>
  <si>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</si>
  <si>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</si>
  <si>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</si>
  <si>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</si>
  <si>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</si>
  <si>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</si>
  <si>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</si>
  <si>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</si>
  <si>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</si>
  <si>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</si>
  <si>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</si>
  <si>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</si>
  <si>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</si>
  <si>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</si>
  <si>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</si>
  <si>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</si>
  <si>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</si>
  <si>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</si>
  <si>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</si>
  <si>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</si>
  <si>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</si>
  <si>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</si>
  <si>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</si>
  <si>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</si>
  <si>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</si>
  <si>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</si>
  <si>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</si>
  <si>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</si>
  <si>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</si>
  <si>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</si>
  <si>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</si>
  <si>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</si>
  <si>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</si>
  <si>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</si>
  <si>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</si>
  <si>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</si>
  <si>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</si>
  <si>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</si>
  <si>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</si>
  <si>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</si>
  <si>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</si>
  <si>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</si>
  <si>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</si>
  <si>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</si>
  <si>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</si>
  <si>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</si>
  <si>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</si>
  <si>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</si>
  <si>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</si>
  <si>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</si>
  <si>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</si>
  <si>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</si>
  <si>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</si>
  <si>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</si>
  <si>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</si>
  <si>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</si>
  <si>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</si>
  <si>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</si>
  <si>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</si>
  <si>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</si>
  <si>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</si>
  <si>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</si>
  <si>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</si>
  <si>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</si>
  <si>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</si>
  <si>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</si>
  <si>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</si>
  <si>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</si>
  <si>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</si>
  <si>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</si>
  <si>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</si>
  <si>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</si>
  <si>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</si>
  <si>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</si>
  <si>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</si>
  <si>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</si>
  <si>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</si>
  <si>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</si>
  <si>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</si>
  <si>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</si>
  <si>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</si>
  <si>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</si>
  <si>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</si>
  <si>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</si>
  <si>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</si>
  <si>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</si>
  <si>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</si>
  <si>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</si>
  <si>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</si>
  <si>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</si>
  <si>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</si>
  <si>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</si>
  <si>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</si>
  <si>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</si>
  <si>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</si>
  <si>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</si>
  <si>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</si>
  <si>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</si>
  <si>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</si>
  <si>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</si>
  <si>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</si>
  <si>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</si>
  <si>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</si>
  <si>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</si>
  <si>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</si>
  <si>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</si>
  <si>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</si>
  <si>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</si>
  <si>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</si>
  <si>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</si>
  <si>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</si>
  <si>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</si>
  <si>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</si>
  <si>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</si>
  <si>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</si>
  <si>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</si>
  <si>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</si>
  <si>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</si>
  <si>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</si>
  <si>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</si>
  <si>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</si>
  <si>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</si>
  <si>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</si>
  <si>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</si>
  <si>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</si>
  <si>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</si>
  <si>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</si>
  <si>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</si>
  <si>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</si>
  <si>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</si>
  <si>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</si>
  <si>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</si>
  <si>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</si>
  <si>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</si>
  <si>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</si>
  <si>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</si>
  <si>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</si>
  <si>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</si>
  <si>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</si>
  <si>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</si>
  <si>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</si>
  <si>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</si>
  <si>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</si>
  <si>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</si>
  <si>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</si>
  <si>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</si>
  <si>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</si>
  <si>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</si>
  <si>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</si>
  <si>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</si>
  <si>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</si>
  <si>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</si>
  <si>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</si>
  <si>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</si>
  <si>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</si>
  <si>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</si>
  <si>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</si>
  <si>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</si>
  <si>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</si>
  <si>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</si>
  <si>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</si>
  <si>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</si>
  <si>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</si>
  <si>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</si>
  <si>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</si>
  <si>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</si>
  <si>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</si>
  <si>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</si>
  <si>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</si>
  <si>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</si>
  <si>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</si>
  <si>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</si>
  <si>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</si>
  <si>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</si>
  <si>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</si>
  <si>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</si>
  <si>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</si>
  <si>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</si>
  <si>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</si>
  <si>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</si>
  <si>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</si>
  <si>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</si>
  <si>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</si>
  <si>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</si>
  <si>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</si>
  <si>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</si>
  <si>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</si>
  <si>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</si>
  <si>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</si>
  <si>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</si>
  <si>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</si>
  <si>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</si>
  <si>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</si>
  <si>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</si>
  <si>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</si>
  <si>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</si>
  <si>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</si>
  <si>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</si>
  <si>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</si>
  <si>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</si>
  <si>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</si>
  <si>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</si>
  <si>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</si>
  <si>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</si>
  <si>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</si>
  <si>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</si>
  <si>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</si>
  <si>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</si>
  <si>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</si>
  <si>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</si>
  <si>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</si>
  <si>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</si>
  <si>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</si>
  <si>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</si>
  <si>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</si>
  <si>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</si>
  <si>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</si>
  <si>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</si>
  <si>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</si>
  <si>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</si>
  <si>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</si>
  <si>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</si>
  <si>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</si>
  <si>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</si>
  <si>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</si>
  <si>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</si>
  <si>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</si>
  <si>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</si>
  <si>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</si>
  <si>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</si>
  <si>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</si>
  <si>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</si>
  <si>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</si>
  <si>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</si>
  <si>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</si>
  <si>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</si>
  <si>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</si>
  <si>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</si>
  <si>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</si>
  <si>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</si>
  <si>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</si>
  <si>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</si>
  <si>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</si>
  <si>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</si>
  <si>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</si>
  <si>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</si>
  <si>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</si>
  <si>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</si>
  <si>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</si>
  <si>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</si>
  <si>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</si>
  <si>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</si>
  <si>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</si>
  <si>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</si>
  <si>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</si>
  <si>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</si>
  <si>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</si>
  <si>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</si>
  <si>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</si>
  <si>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</si>
  <si>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</si>
  <si>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</si>
  <si>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</si>
  <si>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</si>
  <si>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</si>
  <si>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</si>
  <si>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</si>
  <si>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</si>
  <si>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</si>
  <si>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</si>
  <si>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</si>
  <si>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</si>
  <si>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</si>
  <si>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</si>
  <si>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</si>
  <si>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</si>
  <si>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</si>
  <si>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</si>
  <si>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</si>
  <si>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</si>
  <si>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</si>
  <si>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</si>
  <si>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</si>
  <si>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</si>
  <si>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</si>
  <si>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</si>
  <si>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</si>
  <si>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</si>
  <si>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</si>
  <si>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</si>
  <si>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</si>
  <si>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</si>
  <si>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</si>
  <si>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</si>
  <si>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</si>
  <si>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</si>
  <si>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</si>
  <si>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</si>
  <si>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</si>
  <si>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</si>
  <si>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</si>
  <si>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</si>
  <si>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</si>
  <si>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</si>
  <si>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</si>
  <si>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</si>
  <si>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</si>
  <si>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</si>
  <si>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</si>
  <si>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</si>
  <si>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</si>
  <si>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</si>
  <si>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</si>
  <si>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</si>
  <si>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</si>
  <si>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</si>
  <si>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</si>
  <si>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</si>
  <si>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</si>
  <si>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</si>
  <si>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</si>
  <si>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</si>
  <si>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</si>
  <si>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</si>
  <si>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</si>
  <si>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</si>
  <si>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</si>
  <si>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</si>
  <si>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</si>
  <si>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</si>
  <si>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</si>
  <si>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</si>
  <si>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</si>
  <si>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</si>
  <si>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</si>
  <si>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</si>
  <si>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</si>
  <si>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</si>
  <si>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</si>
  <si>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</si>
  <si>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</si>
  <si>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</si>
  <si>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</si>
  <si>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</si>
  <si>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</si>
  <si>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</si>
  <si>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</si>
  <si>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</si>
  <si>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</si>
  <si>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</si>
  <si>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</si>
  <si>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</si>
  <si>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</si>
  <si>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</si>
  <si>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</si>
  <si>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</si>
  <si>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</si>
  <si>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</si>
  <si>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</si>
  <si>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</si>
  <si>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</si>
  <si>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</si>
  <si>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</si>
  <si>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</si>
  <si>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</si>
  <si>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</si>
  <si>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</si>
  <si>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</si>
  <si>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</si>
  <si>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</si>
  <si>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</si>
  <si>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</si>
  <si>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</si>
  <si>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</si>
  <si>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</si>
  <si>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</si>
  <si>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</si>
  <si>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</si>
  <si>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</si>
  <si>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</si>
  <si>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</si>
  <si>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</si>
  <si>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</si>
  <si>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</si>
  <si>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</si>
  <si>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</si>
  <si>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</si>
  <si>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</si>
  <si>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</si>
  <si>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</si>
  <si>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</si>
  <si>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</si>
  <si>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</si>
  <si>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</si>
  <si>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</si>
  <si>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</si>
  <si>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</si>
  <si>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</si>
  <si>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</si>
  <si>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</si>
  <si>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</si>
  <si>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</si>
  <si>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</si>
  <si>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</si>
  <si>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</si>
  <si>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</si>
  <si>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</si>
  <si>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</si>
  <si>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</si>
  <si>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</si>
  <si>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</si>
  <si>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</si>
  <si>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</si>
  <si>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</si>
  <si>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</si>
  <si>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</si>
  <si>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</si>
  <si>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</si>
  <si>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</si>
  <si>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</si>
  <si>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</si>
  <si>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</si>
  <si>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</si>
  <si>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</si>
  <si>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</si>
  <si>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</si>
  <si>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</si>
  <si>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</si>
  <si>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</si>
  <si>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</si>
  <si>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</si>
  <si>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</si>
  <si>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</si>
  <si>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</si>
  <si>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</si>
  <si>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</si>
  <si>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</si>
  <si>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</si>
  <si>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</si>
  <si>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</si>
  <si>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</si>
  <si>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</si>
  <si>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</si>
  <si>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</si>
  <si>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</si>
  <si>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</si>
  <si>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</si>
  <si>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</si>
  <si>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</si>
  <si>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</si>
  <si>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</si>
  <si>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</si>
  <si>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</si>
  <si>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</si>
  <si>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</si>
  <si>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</si>
  <si>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</si>
  <si>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</si>
  <si>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</si>
  <si>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</si>
  <si>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</si>
  <si>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</si>
  <si>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</si>
  <si>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</si>
  <si>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</si>
  <si>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</si>
  <si>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</si>
  <si>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</si>
  <si>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</si>
  <si>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</si>
  <si>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</si>
  <si>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</si>
  <si>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</si>
  <si>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</si>
  <si>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</si>
  <si>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</si>
  <si>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</si>
  <si>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</si>
  <si>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</si>
  <si>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</si>
  <si>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</si>
  <si>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</si>
  <si>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</si>
  <si>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</si>
  <si>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</si>
  <si>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</si>
  <si>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</si>
  <si>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</si>
  <si>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</si>
  <si>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</si>
  <si>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</si>
  <si>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</si>
  <si>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</si>
  <si>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</si>
  <si>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</si>
  <si>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</si>
  <si>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</si>
  <si>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</si>
  <si>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</si>
  <si>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</si>
  <si>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</si>
  <si>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</si>
  <si>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</si>
  <si>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</si>
  <si>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</si>
  <si>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</si>
  <si>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</si>
  <si>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</si>
  <si>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</si>
  <si>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</si>
  <si>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</si>
  <si>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</si>
  <si>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</si>
  <si>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</si>
  <si>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</si>
  <si>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</si>
  <si>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</si>
  <si>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</si>
  <si>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</si>
  <si>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</si>
  <si>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</si>
  <si>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</si>
  <si>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</si>
  <si>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</si>
  <si>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</si>
  <si>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</si>
  <si>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</si>
  <si>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</si>
  <si>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</si>
  <si>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</si>
  <si>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</si>
  <si>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</si>
  <si>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</si>
  <si>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</si>
  <si>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</si>
  <si>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</si>
  <si>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</si>
  <si>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</si>
  <si>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</si>
  <si>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</si>
  <si>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</si>
  <si>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</si>
  <si>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</si>
  <si>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</si>
  <si>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</si>
  <si>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</si>
  <si>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</si>
  <si>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</si>
  <si>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</si>
  <si>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</si>
  <si>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</si>
  <si>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</si>
  <si>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</si>
  <si>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</si>
  <si>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</si>
  <si>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</si>
  <si>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</si>
  <si>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</si>
  <si>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</si>
  <si>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</si>
  <si>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</si>
  <si>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</si>
  <si>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</si>
  <si>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</si>
  <si>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</si>
  <si>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</si>
  <si>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</si>
  <si>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</si>
  <si>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</si>
  <si>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</si>
  <si>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</si>
  <si>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</si>
  <si>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</si>
  <si>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</si>
  <si>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</si>
  <si>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</si>
  <si>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</si>
  <si>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</si>
  <si>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</si>
  <si>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</si>
  <si>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</si>
  <si>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</si>
  <si>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</si>
  <si>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</si>
  <si>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</si>
  <si>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</si>
  <si>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</si>
  <si>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</si>
  <si>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</si>
  <si>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</si>
  <si>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</si>
  <si>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</si>
  <si>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</si>
  <si>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</si>
  <si>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</si>
  <si>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</si>
  <si>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</si>
  <si>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</si>
  <si>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</si>
  <si>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</si>
  <si>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</si>
  <si>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</si>
  <si>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</si>
  <si>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</si>
  <si>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</si>
  <si>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</si>
  <si>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</si>
  <si>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</si>
  <si>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</si>
  <si>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</si>
  <si>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</si>
  <si>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</si>
  <si>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</si>
  <si>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</si>
  <si>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</si>
  <si>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</si>
  <si>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</si>
  <si>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</si>
  <si>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</si>
  <si>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</si>
  <si>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</si>
  <si>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</si>
  <si>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</si>
  <si>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</si>
  <si>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</si>
  <si>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</si>
  <si>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</si>
  <si>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</si>
  <si>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</si>
  <si>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</si>
  <si>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</si>
  <si>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</si>
  <si>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</si>
  <si>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</si>
  <si>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</si>
  <si>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</si>
  <si>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</si>
  <si>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</si>
  <si>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</si>
  <si>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</si>
  <si>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</si>
  <si>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</si>
  <si>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</si>
  <si>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</si>
  <si>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</si>
  <si>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</si>
  <si>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</si>
  <si>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</si>
  <si>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</si>
  <si>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</si>
  <si>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</si>
  <si>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</si>
  <si>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</si>
  <si>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</si>
  <si>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</si>
  <si>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</si>
  <si>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</si>
  <si>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</si>
  <si>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</si>
  <si>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</si>
  <si>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</si>
  <si>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</si>
  <si>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</si>
  <si>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</si>
  <si>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</si>
  <si>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</si>
  <si>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</si>
  <si>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</si>
  <si>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</si>
  <si>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</si>
  <si>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</si>
  <si>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</si>
  <si>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</si>
  <si>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</si>
  <si>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</si>
  <si>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</si>
  <si>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</si>
  <si>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</si>
  <si>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</si>
  <si>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</si>
  <si>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</si>
  <si>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</si>
  <si>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</si>
  <si>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</si>
  <si>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</si>
  <si>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</si>
  <si>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</si>
  <si>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</si>
  <si>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</si>
  <si>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</si>
  <si>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</si>
  <si>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</si>
  <si>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</si>
  <si>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</si>
  <si>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</si>
  <si>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</si>
  <si>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</si>
  <si>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</si>
  <si>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</si>
  <si>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</si>
  <si>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</si>
  <si>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</si>
  <si>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</si>
  <si>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</si>
  <si>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</si>
  <si>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</si>
  <si>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</si>
  <si>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</si>
  <si>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</si>
  <si>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</si>
  <si>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</si>
  <si>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</si>
  <si>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</si>
  <si>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</si>
  <si>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</si>
  <si>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</si>
  <si>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</si>
  <si>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</si>
  <si>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</si>
  <si>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</si>
  <si>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</si>
  <si>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</si>
  <si>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</si>
  <si>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</si>
  <si>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</si>
  <si>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</si>
  <si>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</si>
  <si>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</si>
  <si>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</si>
  <si>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</si>
  <si>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</si>
  <si>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</si>
  <si>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</si>
  <si>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</si>
  <si>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</si>
  <si>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</si>
  <si>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</si>
  <si>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</si>
  <si>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</si>
  <si>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</si>
  <si>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</si>
  <si>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</si>
  <si>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</si>
  <si>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</si>
  <si>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</si>
  <si>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</si>
  <si>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</si>
  <si>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</si>
  <si>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</si>
  <si>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</si>
  <si>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</si>
  <si>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</si>
  <si>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</si>
  <si>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</si>
  <si>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</si>
  <si>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</si>
  <si>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</si>
  <si>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</si>
  <si>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</si>
  <si>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</si>
  <si>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</si>
  <si>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</si>
  <si>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</si>
  <si>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</si>
  <si>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</si>
  <si>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</si>
  <si>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</si>
  <si>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</si>
  <si>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</si>
  <si>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</si>
  <si>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</si>
  <si>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</si>
  <si>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</si>
  <si>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</si>
  <si>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</si>
  <si>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</si>
  <si>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</si>
  <si>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</si>
  <si>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</si>
  <si>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</si>
  <si>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</si>
  <si>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</si>
  <si>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</si>
  <si>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</si>
  <si>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</si>
  <si>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</si>
  <si>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</si>
  <si>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</si>
  <si>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</si>
  <si>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</si>
  <si>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</si>
  <si>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</si>
  <si>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</si>
  <si>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</si>
  <si>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</si>
  <si>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</si>
  <si>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</si>
  <si>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</si>
  <si>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</si>
  <si>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</si>
  <si>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</si>
  <si>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</si>
  <si>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</si>
  <si>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</si>
  <si>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</si>
  <si>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</si>
  <si>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</si>
  <si>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</si>
  <si>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</si>
  <si>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</si>
  <si>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</si>
  <si>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</si>
  <si>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</si>
  <si>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</si>
  <si>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</si>
  <si>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</si>
  <si>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</si>
  <si>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</si>
  <si>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</si>
  <si>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</si>
  <si>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</si>
  <si>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</si>
  <si>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</si>
  <si>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</si>
  <si>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</si>
  <si>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</si>
  <si>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</si>
  <si>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</si>
  <si>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</si>
  <si>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</si>
  <si>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</si>
  <si>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</si>
  <si>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</si>
  <si>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</si>
  <si>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</si>
  <si>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</si>
  <si>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</si>
  <si>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</si>
  <si>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</si>
  <si>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</si>
  <si>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</si>
  <si>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</si>
  <si>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</si>
  <si>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</si>
  <si>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</si>
  <si>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</si>
  <si>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</si>
  <si>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</si>
  <si>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</si>
  <si>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</si>
  <si>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</si>
  <si>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</si>
  <si>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</si>
  <si>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</si>
  <si>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</si>
  <si>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</si>
  <si>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</si>
  <si>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</si>
  <si>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</si>
  <si>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</si>
  <si>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</si>
  <si>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</si>
  <si>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</si>
  <si>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</si>
  <si>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</si>
  <si>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</si>
  <si>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</si>
  <si>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</si>
  <si>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</si>
  <si>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</si>
  <si>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</si>
  <si>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</si>
  <si>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</si>
  <si>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</si>
  <si>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</si>
  <si>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</si>
  <si>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</si>
  <si>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</si>
  <si>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</si>
  <si>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</si>
  <si>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</si>
  <si>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</si>
  <si>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</si>
  <si>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</si>
  <si>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</si>
  <si>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</si>
  <si>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</si>
  <si>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</si>
  <si>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</si>
  <si>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</si>
  <si>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</si>
  <si>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</si>
  <si>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</si>
  <si>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</si>
  <si>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</si>
  <si>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</si>
  <si>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</si>
  <si>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</si>
  <si>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</si>
  <si>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</si>
  <si>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</si>
  <si>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</si>
  <si>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</si>
  <si>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</si>
  <si>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</si>
  <si>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</si>
  <si>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</si>
  <si>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</si>
  <si>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</si>
  <si>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</si>
  <si>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</si>
  <si>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</si>
  <si>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</si>
  <si>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</si>
  <si>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</si>
  <si>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</si>
  <si>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</si>
  <si>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</si>
  <si>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</si>
  <si>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</si>
  <si>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</si>
  <si>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</si>
  <si>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</si>
  <si>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</si>
  <si>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</si>
  <si>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</si>
  <si>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</si>
  <si>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</si>
  <si>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</si>
  <si>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</si>
  <si>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</si>
  <si>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</si>
  <si>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</si>
  <si>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</si>
  <si>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</si>
  <si>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</si>
  <si>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</si>
  <si>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</si>
  <si>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</si>
  <si>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</si>
  <si>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</si>
  <si>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</si>
  <si>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</si>
  <si>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</si>
  <si>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</si>
  <si>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</si>
  <si>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</si>
  <si>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</si>
  <si>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</si>
  <si>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</si>
  <si>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</si>
  <si>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</si>
  <si>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</si>
  <si>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</si>
  <si>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</si>
  <si>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</si>
  <si>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</si>
  <si>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</si>
  <si>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</si>
  <si>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</si>
  <si>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</si>
  <si>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</si>
  <si>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</si>
  <si>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</si>
  <si>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</si>
  <si>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</si>
  <si>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</si>
  <si>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</si>
  <si>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</si>
  <si>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</si>
  <si>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</si>
  <si>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</si>
  <si>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</si>
  <si>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</si>
  <si>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</si>
  <si>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</si>
  <si>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</si>
  <si>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</si>
  <si>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</si>
  <si>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</si>
  <si>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</si>
  <si>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</si>
  <si>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</si>
  <si>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</si>
  <si>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</si>
  <si>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</si>
  <si>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</si>
  <si>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</si>
  <si>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</si>
  <si>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</si>
  <si>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</si>
  <si>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</si>
  <si>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</si>
  <si>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</si>
  <si>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</si>
  <si>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</si>
  <si>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</si>
  <si>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</si>
  <si>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</si>
  <si>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</si>
  <si>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</si>
  <si>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</si>
  <si>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</si>
  <si>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</si>
  <si>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</si>
  <si>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</si>
  <si>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</si>
  <si>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</si>
  <si>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</si>
  <si>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</si>
  <si>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</si>
  <si>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</si>
  <si>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</si>
  <si>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</si>
  <si>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</si>
  <si>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</si>
  <si>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</si>
  <si>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</si>
  <si>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</si>
  <si>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</si>
  <si>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</si>
  <si>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</si>
  <si>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</si>
  <si>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</si>
  <si>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</si>
  <si>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</si>
  <si>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</si>
  <si>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</si>
  <si>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</si>
  <si>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</si>
  <si>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</si>
  <si>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</si>
  <si>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</si>
  <si>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</si>
  <si>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</si>
  <si>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</si>
  <si>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</si>
  <si>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</si>
  <si>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</si>
  <si>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</si>
  <si>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</si>
  <si>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</si>
  <si>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</si>
  <si>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</si>
  <si>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</si>
  <si>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</si>
  <si>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</si>
  <si>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</si>
  <si>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</si>
  <si>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</si>
  <si>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</si>
  <si>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</si>
  <si>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</si>
  <si>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</si>
  <si>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</si>
  <si>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</si>
  <si>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</si>
  <si>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</si>
  <si>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</si>
  <si>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</si>
  <si>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</si>
  <si>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</si>
  <si>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</si>
  <si>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</si>
  <si>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</si>
  <si>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</si>
  <si>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</si>
  <si>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</si>
  <si>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</si>
  <si>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</si>
  <si>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</si>
  <si>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</si>
  <si>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</si>
  <si>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</si>
  <si>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</si>
  <si>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</si>
  <si>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</si>
  <si>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</si>
  <si>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</si>
  <si>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</si>
  <si>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</si>
  <si>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</si>
  <si>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</si>
  <si>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</si>
  <si>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</si>
  <si>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</si>
  <si>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</si>
  <si>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</si>
  <si>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</si>
  <si>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</si>
  <si>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</si>
  <si>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</si>
  <si>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</si>
  <si>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</si>
  <si>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</si>
  <si>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</si>
  <si>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</si>
  <si>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</si>
  <si>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</si>
  <si>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</si>
  <si>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</si>
  <si>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</si>
  <si>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</si>
  <si>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</si>
  <si>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</si>
  <si>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</si>
  <si>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</si>
  <si>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</si>
  <si>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</si>
  <si>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</si>
  <si>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</si>
  <si>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</si>
  <si>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</si>
  <si>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</si>
  <si>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</si>
  <si>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</si>
  <si>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</si>
  <si>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</si>
  <si>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</si>
  <si>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</si>
  <si>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</si>
  <si>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</si>
  <si>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</si>
  <si>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</si>
  <si>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</si>
  <si>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</si>
  <si>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</si>
  <si>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</si>
  <si>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</si>
  <si>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</si>
  <si>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</si>
  <si>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</si>
  <si>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</si>
  <si>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</si>
  <si>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</si>
  <si>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</si>
  <si>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</si>
  <si>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</si>
  <si>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</si>
  <si>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</si>
  <si>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</si>
  <si>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</si>
  <si>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</si>
  <si>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</si>
  <si>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</si>
  <si>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</si>
  <si>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</si>
  <si>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</si>
  <si>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</si>
  <si>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</si>
  <si>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</si>
  <si>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</si>
  <si>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</si>
  <si>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</si>
  <si>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</si>
  <si>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</si>
  <si>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</si>
  <si>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</si>
  <si>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</si>
  <si>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</si>
  <si>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</si>
  <si>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</si>
  <si>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</si>
  <si>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</si>
  <si>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</si>
  <si>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</si>
  <si>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</si>
  <si>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</si>
  <si>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</si>
  <si>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</si>
  <si>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</si>
  <si>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</si>
  <si>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</si>
  <si>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</si>
  <si>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</si>
  <si>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</si>
  <si>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</si>
  <si>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</si>
  <si>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</si>
  <si>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</si>
  <si>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</si>
  <si>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</si>
  <si>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</si>
  <si>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</si>
  <si>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</si>
  <si>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</si>
  <si>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</si>
  <si>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</si>
  <si>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</si>
  <si>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</si>
  <si>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</si>
  <si>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</si>
  <si>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</si>
  <si>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</si>
  <si>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</si>
  <si>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</si>
  <si>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</si>
  <si>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</si>
  <si>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</si>
  <si>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</si>
  <si>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</si>
  <si>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</si>
  <si>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</si>
  <si>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</si>
  <si>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</si>
  <si>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</si>
  <si>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</si>
  <si>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</si>
  <si>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</si>
  <si>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</si>
  <si>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</si>
  <si>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</si>
  <si>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</si>
  <si>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</si>
  <si>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</si>
  <si>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</si>
  <si>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</si>
  <si>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</si>
  <si>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</si>
  <si>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</si>
  <si>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</si>
  <si>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</si>
  <si>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</si>
  <si>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</si>
  <si>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</si>
  <si>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</si>
  <si>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</si>
  <si>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</si>
  <si>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</si>
  <si>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</si>
  <si>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</si>
  <si>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</si>
  <si>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</si>
  <si>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</si>
  <si>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</si>
  <si>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</si>
  <si>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</si>
  <si>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</si>
  <si>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</si>
  <si>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</si>
  <si>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</si>
  <si>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</si>
  <si>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</si>
  <si>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</si>
  <si>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</si>
  <si>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</si>
  <si>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</si>
  <si>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</si>
  <si>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</si>
  <si>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</si>
  <si>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</si>
  <si>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</si>
  <si>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</si>
  <si>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</si>
  <si>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</si>
  <si>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</si>
  <si>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</si>
  <si>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</si>
  <si>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</si>
  <si>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</si>
  <si>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</si>
  <si>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</si>
  <si>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</si>
  <si>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</si>
  <si>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</si>
  <si>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</si>
  <si>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</si>
  <si>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</si>
  <si>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</si>
  <si>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</si>
  <si>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</si>
  <si>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</si>
  <si>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</si>
  <si>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</si>
  <si>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</si>
  <si>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</si>
  <si>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</si>
  <si>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</si>
  <si>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</si>
  <si>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</si>
  <si>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</si>
  <si>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</si>
  <si>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</si>
  <si>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</si>
  <si>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</si>
  <si>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</si>
  <si>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</si>
  <si>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</si>
  <si>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</si>
  <si>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</si>
  <si>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</si>
  <si>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</si>
  <si>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</si>
  <si>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</si>
  <si>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</si>
  <si>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</si>
  <si>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</si>
  <si>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</si>
  <si>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</si>
  <si>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</si>
  <si>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</si>
  <si>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</si>
  <si>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</si>
  <si>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</si>
  <si>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</si>
  <si>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</si>
  <si>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</si>
  <si>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</si>
  <si>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</si>
  <si>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</si>
  <si>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</si>
  <si>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</si>
  <si>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</si>
  <si>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</si>
  <si>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</si>
  <si>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</si>
  <si>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</si>
  <si>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</si>
  <si>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</si>
  <si>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</si>
  <si>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</si>
  <si>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</si>
  <si>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</si>
  <si>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</si>
  <si>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</si>
  <si>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</si>
  <si>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</si>
  <si>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</si>
  <si>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</si>
  <si>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</si>
  <si>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</si>
  <si>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</si>
  <si>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</si>
  <si>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</si>
  <si>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</si>
  <si>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</si>
  <si>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</si>
  <si>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</si>
  <si>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</si>
  <si>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</si>
  <si>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</si>
  <si>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</si>
  <si>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</si>
  <si>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</si>
  <si>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</si>
  <si>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</si>
  <si>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</si>
  <si>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</si>
  <si>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</si>
  <si>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</si>
  <si>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</si>
  <si>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</si>
  <si>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</si>
  <si>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</si>
  <si>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</si>
  <si>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</si>
  <si>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</si>
  <si>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</si>
  <si>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</si>
  <si>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</si>
  <si>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</si>
  <si>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</si>
  <si>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</si>
  <si>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</si>
  <si>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</si>
  <si>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</si>
  <si>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</si>
  <si>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</si>
  <si>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</si>
  <si>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</si>
  <si>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</si>
  <si>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</si>
  <si>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</si>
  <si>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</si>
  <si>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</si>
  <si>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</si>
  <si>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</si>
  <si>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</si>
  <si>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</si>
  <si>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</si>
  <si>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</si>
  <si>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</si>
  <si>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</si>
  <si>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</si>
  <si>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</si>
  <si>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</si>
  <si>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</si>
  <si>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</si>
  <si>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</si>
  <si>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</si>
  <si>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</si>
  <si>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</si>
  <si>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</si>
  <si>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</si>
  <si>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</si>
  <si>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</si>
  <si>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</si>
  <si>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</si>
  <si>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</si>
  <si>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</si>
  <si>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</si>
  <si>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</si>
  <si>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</si>
  <si>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</si>
  <si>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</si>
  <si>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</si>
  <si>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</si>
  <si>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</si>
  <si>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</si>
  <si>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</si>
  <si>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</si>
  <si>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</si>
  <si>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</si>
  <si>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</si>
  <si>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</si>
  <si>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</si>
  <si>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</si>
  <si>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</si>
  <si>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</si>
  <si>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</si>
  <si>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</si>
  <si>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</si>
  <si>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</si>
  <si>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</si>
  <si>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</si>
  <si>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</si>
  <si>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</si>
  <si>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</si>
  <si>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</si>
  <si>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</si>
  <si>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</si>
  <si>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</si>
  <si>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</si>
  <si>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</si>
  <si>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</si>
  <si>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</si>
  <si>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</si>
  <si>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</si>
  <si>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</si>
  <si>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</si>
  <si>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</si>
  <si>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</si>
  <si>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</si>
  <si>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</si>
  <si>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</si>
  <si>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</si>
  <si>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</si>
  <si>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</si>
  <si>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</si>
  <si>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</si>
  <si>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</si>
  <si>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</si>
  <si>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</si>
  <si>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</si>
  <si>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</si>
  <si>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</si>
  <si>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</si>
  <si>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</si>
  <si>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</si>
  <si>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</si>
  <si>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</si>
  <si>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</si>
  <si>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</si>
  <si>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</si>
  <si>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</si>
  <si>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</si>
  <si>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</si>
  <si>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</si>
  <si>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</si>
  <si>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</si>
  <si>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</si>
  <si>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</si>
  <si>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</si>
  <si>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</si>
  <si>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</si>
  <si>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</si>
  <si>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</si>
  <si>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</si>
  <si>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</si>
  <si>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</si>
  <si>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</si>
  <si>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</si>
  <si>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</si>
  <si>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</si>
  <si>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</si>
  <si>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</si>
  <si>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</si>
  <si>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</si>
  <si>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</si>
  <si>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</si>
  <si>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</si>
  <si>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</si>
  <si>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</si>
  <si>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</si>
  <si>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</si>
  <si>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</si>
  <si>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</si>
  <si>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</si>
  <si>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</si>
  <si>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</si>
  <si>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</si>
  <si>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</si>
  <si>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</si>
  <si>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</si>
  <si>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</si>
  <si>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</si>
  <si>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</si>
  <si>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</si>
  <si>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</si>
  <si>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</si>
  <si>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</si>
  <si>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</si>
  <si>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</si>
  <si>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</si>
  <si>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</si>
  <si>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</si>
  <si>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</si>
  <si>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</si>
  <si>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</si>
  <si>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</si>
  <si>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</si>
  <si>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</si>
  <si>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</si>
  <si>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</si>
  <si>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</si>
  <si>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</si>
  <si>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</si>
  <si>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</si>
  <si>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</si>
  <si>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</si>
  <si>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</si>
  <si>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</si>
  <si>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</si>
  <si>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</si>
  <si>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</si>
  <si>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</si>
  <si>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</si>
  <si>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</si>
  <si>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</si>
  <si>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</si>
  <si>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</si>
  <si>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</si>
  <si>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</si>
  <si>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</si>
  <si>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</si>
  <si>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</si>
  <si>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</si>
  <si>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</si>
  <si>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</si>
  <si>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</si>
  <si>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</si>
  <si>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</si>
  <si>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</si>
  <si>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</si>
  <si>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</si>
  <si>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</si>
  <si>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</si>
  <si>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</si>
  <si>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</si>
  <si>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</si>
  <si>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</si>
  <si>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</si>
  <si>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</si>
  <si>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</si>
  <si>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</si>
  <si>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</si>
  <si>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</si>
  <si>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</si>
  <si>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</si>
  <si>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</si>
  <si>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</si>
  <si>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</si>
  <si>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</si>
  <si>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</si>
  <si>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</si>
  <si>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</si>
  <si>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</si>
  <si>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</si>
  <si>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</si>
  <si>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</si>
  <si>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</si>
  <si>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</si>
  <si>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</si>
  <si>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</si>
  <si>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</si>
  <si>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</si>
  <si>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</si>
  <si>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</si>
  <si>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</si>
  <si>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</si>
  <si>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</si>
  <si>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</si>
  <si>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</si>
  <si>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</si>
  <si>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</si>
  <si>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</si>
  <si>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</si>
  <si>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</si>
  <si>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</si>
  <si>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</si>
  <si>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</si>
  <si>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</si>
  <si>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</si>
  <si>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</si>
  <si>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</si>
  <si>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</si>
  <si>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</si>
  <si>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</si>
  <si>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</si>
  <si>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</si>
  <si>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</si>
  <si>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</si>
  <si>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</si>
  <si>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</si>
  <si>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</si>
  <si>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</si>
  <si>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</si>
  <si>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</si>
  <si>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</si>
  <si>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</si>
  <si>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</si>
  <si>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</si>
  <si>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</si>
  <si>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</si>
  <si>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</si>
  <si>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</si>
  <si>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</si>
  <si>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</si>
  <si>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</si>
  <si>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</si>
  <si>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</si>
  <si>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</si>
  <si>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</si>
  <si>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</si>
  <si>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</si>
  <si>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</si>
  <si>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</si>
  <si>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</si>
  <si>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</si>
  <si>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</si>
  <si>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</si>
  <si>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</si>
  <si>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</si>
  <si>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</si>
  <si>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</si>
  <si>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</si>
  <si>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</si>
  <si>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</si>
  <si>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</si>
  <si>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</si>
  <si>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</si>
  <si>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</si>
  <si>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</si>
  <si>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</si>
  <si>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</si>
  <si>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</si>
  <si>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</si>
  <si>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</si>
  <si>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</si>
  <si>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</si>
  <si>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</si>
  <si>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</si>
  <si>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</si>
  <si>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</si>
  <si>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</si>
  <si>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</si>
  <si>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</si>
  <si>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</si>
  <si>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</si>
  <si>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</si>
  <si>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</si>
  <si>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</si>
  <si>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</si>
  <si>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</si>
  <si>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</si>
  <si>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</si>
  <si>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</si>
  <si>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</si>
  <si>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</si>
  <si>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</si>
  <si>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</si>
  <si>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</si>
  <si>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</si>
  <si>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</si>
  <si>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</si>
  <si>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</si>
  <si>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</si>
  <si>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</si>
  <si>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</si>
  <si>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</si>
  <si>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</si>
  <si>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</si>
  <si>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</si>
  <si>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</si>
  <si>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</si>
  <si>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</si>
  <si>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</si>
  <si>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</si>
  <si>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</si>
  <si>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</si>
  <si>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</si>
  <si>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</si>
  <si>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</si>
  <si>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</si>
  <si>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</si>
  <si>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</si>
  <si>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</si>
  <si>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</si>
  <si>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</si>
  <si>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</si>
  <si>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</si>
  <si>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</si>
  <si>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</si>
  <si>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</si>
  <si>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</si>
  <si>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</si>
  <si>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</si>
  <si>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</si>
  <si>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</si>
  <si>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</si>
  <si>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</si>
  <si>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</si>
  <si>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</si>
  <si>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</si>
  <si>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</si>
  <si>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</si>
  <si>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</si>
  <si>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</si>
  <si>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</si>
  <si>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</si>
  <si>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</si>
  <si>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</si>
  <si>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</si>
  <si>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</si>
  <si>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</si>
  <si>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</si>
  <si>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</si>
  <si>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</si>
  <si>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</si>
  <si>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</si>
  <si>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</si>
  <si>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</si>
  <si>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</si>
  <si>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</si>
  <si>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</si>
  <si>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</si>
  <si>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</si>
  <si>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</si>
  <si>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</si>
  <si>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</si>
  <si>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</si>
  <si>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</si>
  <si>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</si>
  <si>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</si>
  <si>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</si>
  <si>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</si>
  <si>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</si>
  <si>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</si>
  <si>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</si>
  <si>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</si>
  <si>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</si>
  <si>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</si>
  <si>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</si>
  <si>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</si>
  <si>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</si>
  <si>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</si>
  <si>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</si>
  <si>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</si>
  <si>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</si>
  <si>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</si>
  <si>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</si>
  <si>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</si>
  <si>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</si>
  <si>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</si>
  <si>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</si>
  <si>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</si>
  <si>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</si>
  <si>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</si>
  <si>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</si>
  <si>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</si>
  <si>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</si>
  <si>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</si>
  <si>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</si>
  <si>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</si>
  <si>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</si>
  <si>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</si>
  <si>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</si>
  <si>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</si>
  <si>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</si>
  <si>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</si>
  <si>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</si>
  <si>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</si>
  <si>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</si>
  <si>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</si>
  <si>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</si>
  <si>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</si>
  <si>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</si>
  <si>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</si>
  <si>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</si>
  <si>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</si>
  <si>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</si>
  <si>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</si>
  <si>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</si>
  <si>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</si>
  <si>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</si>
  <si>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</si>
  <si>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</si>
  <si>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</si>
  <si>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</si>
  <si>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</si>
  <si>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</si>
  <si>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</si>
  <si>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</si>
  <si>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</si>
  <si>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</si>
  <si>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</si>
  <si>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</si>
  <si>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</si>
  <si>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</si>
  <si>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</si>
  <si>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</si>
  <si>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</si>
  <si>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</si>
  <si>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</si>
  <si>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</si>
  <si>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</si>
  <si>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</si>
  <si>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</si>
  <si>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</si>
  <si>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</si>
  <si>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</si>
  <si>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</si>
  <si>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</si>
  <si>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</si>
  <si>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</si>
  <si>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</si>
  <si>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</si>
  <si>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</si>
  <si>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</si>
  <si>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</si>
  <si>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</si>
  <si>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</si>
  <si>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</si>
  <si>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</si>
  <si>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</si>
  <si>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</si>
  <si>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</si>
  <si>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</si>
  <si>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</si>
  <si>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</si>
  <si>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</si>
  <si>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</si>
  <si>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</si>
  <si>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</si>
  <si>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</si>
  <si>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</si>
  <si>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</si>
  <si>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</si>
  <si>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</si>
  <si>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</si>
  <si>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</si>
  <si>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</si>
  <si>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</si>
  <si>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</si>
  <si>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</si>
  <si>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</si>
  <si>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</si>
  <si>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</si>
  <si>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</si>
  <si>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</si>
  <si>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</si>
  <si>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</si>
  <si>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</si>
  <si>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</si>
  <si>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</si>
  <si>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</si>
  <si>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</si>
  <si>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</si>
  <si>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</si>
  <si>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</si>
  <si>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</si>
  <si>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</si>
  <si>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</si>
  <si>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</si>
  <si>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</si>
  <si>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</si>
  <si>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</si>
  <si>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</si>
  <si>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</si>
  <si>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</si>
  <si>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</si>
  <si>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</si>
  <si>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</si>
  <si>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</si>
  <si>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</si>
  <si>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</si>
  <si>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</si>
  <si>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</si>
  <si>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</si>
  <si>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</si>
  <si>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</si>
  <si>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</si>
  <si>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</si>
  <si>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</si>
  <si>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</si>
  <si>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</si>
  <si>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</si>
  <si>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</si>
  <si>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</si>
  <si>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</si>
  <si>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</si>
  <si>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</si>
  <si>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</si>
  <si>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</si>
  <si>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</si>
  <si>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</si>
  <si>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</si>
  <si>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</si>
  <si>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</si>
  <si>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</si>
  <si>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</si>
  <si>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</si>
  <si>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</si>
  <si>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</si>
  <si>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</si>
  <si>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</si>
  <si>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</si>
  <si>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</si>
  <si>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</si>
  <si>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</si>
  <si>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</si>
  <si>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</si>
  <si>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</si>
  <si>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</si>
  <si>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</si>
  <si>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</si>
  <si>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</si>
  <si>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</si>
  <si>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</si>
  <si>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</si>
  <si>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</si>
  <si>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</si>
  <si>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</si>
  <si>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</si>
  <si>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</si>
  <si>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</si>
  <si>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</si>
  <si>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</si>
  <si>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</si>
  <si>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</si>
  <si>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</si>
  <si>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</si>
  <si>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</si>
  <si>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</si>
  <si>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</si>
  <si>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</si>
  <si>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</si>
  <si>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</si>
  <si>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</si>
  <si>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</si>
  <si>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</si>
  <si>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</si>
  <si>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</si>
  <si>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</si>
  <si>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</si>
  <si>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</si>
  <si>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</si>
  <si>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</si>
  <si>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</si>
  <si>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</si>
  <si>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</si>
  <si>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</si>
  <si>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</si>
  <si>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</si>
  <si>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</si>
  <si>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</si>
  <si>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</si>
  <si>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</si>
  <si>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</si>
  <si>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</si>
  <si>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</si>
  <si>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</si>
  <si>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</si>
  <si>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</si>
  <si>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</si>
  <si>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</si>
  <si>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</si>
  <si>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</si>
  <si>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</si>
  <si>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</si>
  <si>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</si>
  <si>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</si>
  <si>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</si>
  <si>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</si>
  <si>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</si>
  <si>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</si>
  <si>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</si>
  <si>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</si>
  <si>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</si>
  <si>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</si>
  <si>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</si>
  <si>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</si>
  <si>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</si>
  <si>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</si>
  <si>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</si>
  <si>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</si>
  <si>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</si>
  <si>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</si>
  <si>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</si>
  <si>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</si>
  <si>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</si>
  <si>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</si>
  <si>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</si>
  <si>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</si>
  <si>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</si>
  <si>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</si>
  <si>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</si>
  <si>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</si>
  <si>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</si>
  <si>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</si>
  <si>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</si>
  <si>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</si>
  <si>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</si>
  <si>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</si>
  <si>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</si>
  <si>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</si>
  <si>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</si>
  <si>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</si>
  <si>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</si>
  <si>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</si>
  <si>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</si>
  <si>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</si>
  <si>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</si>
  <si>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</si>
  <si>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</si>
  <si>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</si>
  <si>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</si>
  <si>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</si>
  <si>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</si>
  <si>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</si>
  <si>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</si>
  <si>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</si>
  <si>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</si>
  <si>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</si>
  <si>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</si>
  <si>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</si>
  <si>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</si>
  <si>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</si>
  <si>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</si>
  <si>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</si>
  <si>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</si>
  <si>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</si>
  <si>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</si>
  <si>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</si>
  <si>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</si>
  <si>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</si>
  <si>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</si>
  <si>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</si>
  <si>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</si>
  <si>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</si>
  <si>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</si>
  <si>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</si>
  <si>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</si>
  <si>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</si>
  <si>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</si>
  <si>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</si>
  <si>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</si>
  <si>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</si>
  <si>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</si>
  <si>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</si>
  <si>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</si>
  <si>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</si>
  <si>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</si>
  <si>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</si>
  <si>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</si>
  <si>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</si>
  <si>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</si>
  <si>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</si>
  <si>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</si>
  <si>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</si>
  <si>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</si>
  <si>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</si>
  <si>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</si>
  <si>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</si>
  <si>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</si>
  <si>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</si>
  <si>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</si>
  <si>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</si>
  <si>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</si>
  <si>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</si>
  <si>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</si>
  <si>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</si>
  <si>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</si>
  <si>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</si>
  <si>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</si>
  <si>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</si>
  <si>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</si>
  <si>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</si>
  <si>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</si>
  <si>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</si>
  <si>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</si>
  <si>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</si>
  <si>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</si>
  <si>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</si>
  <si>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</si>
  <si>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</si>
  <si>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</si>
  <si>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</si>
  <si>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</si>
  <si>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</si>
  <si>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</si>
  <si>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</si>
  <si>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</si>
  <si>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</si>
  <si>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</si>
  <si>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</si>
  <si>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</si>
  <si>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</si>
  <si>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</si>
  <si>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</si>
  <si>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</si>
  <si>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</si>
  <si>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</si>
  <si>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</si>
  <si>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</si>
  <si>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</si>
  <si>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</si>
  <si>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</si>
  <si>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</si>
  <si>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</si>
  <si>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</si>
  <si>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</si>
  <si>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</si>
  <si>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</si>
  <si>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</si>
  <si>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</si>
  <si>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</si>
  <si>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</si>
  <si>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</si>
  <si>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</si>
  <si>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</si>
  <si>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</si>
  <si>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</si>
  <si>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</si>
  <si>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</si>
  <si>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</si>
  <si>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</si>
  <si>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</si>
  <si>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</si>
  <si>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</si>
  <si>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</si>
  <si>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</si>
  <si>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</si>
  <si>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</si>
  <si>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</si>
  <si>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</si>
  <si>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</si>
  <si>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</si>
  <si>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</si>
  <si>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</si>
  <si>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</si>
  <si>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</si>
  <si>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</si>
  <si>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</si>
  <si>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</si>
  <si>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</si>
  <si>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</si>
  <si>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</si>
  <si>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</si>
  <si>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</si>
  <si>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</si>
  <si>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</si>
  <si>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</si>
  <si>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</si>
  <si>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</si>
  <si>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</si>
  <si>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</si>
  <si>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</si>
  <si>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</si>
  <si>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</si>
  <si>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</si>
  <si>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</si>
  <si>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</si>
  <si>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</si>
  <si>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</si>
  <si>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</si>
  <si>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</si>
  <si>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</si>
  <si>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</si>
  <si>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</si>
  <si>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</si>
  <si>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</si>
  <si>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</si>
  <si>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</si>
  <si>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</si>
  <si>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</si>
  <si>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</si>
  <si>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</si>
  <si>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</si>
  <si>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</si>
  <si>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</si>
  <si>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</si>
  <si>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</si>
  <si>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</si>
  <si>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</si>
  <si>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</si>
  <si>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</si>
  <si>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</si>
  <si>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</si>
  <si>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</si>
  <si>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</si>
  <si>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</si>
  <si>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</si>
  <si>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</si>
  <si>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</si>
  <si>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</si>
  <si>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</si>
  <si>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</si>
  <si>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</si>
  <si>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</si>
  <si>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</si>
  <si>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</si>
  <si>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</si>
  <si>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</si>
  <si>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</si>
  <si>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</si>
  <si>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</si>
  <si>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</si>
  <si>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</si>
  <si>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</si>
  <si>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</si>
  <si>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</si>
  <si>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</si>
  <si>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</si>
  <si>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</si>
  <si>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</si>
  <si>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</si>
  <si>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</si>
  <si>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</si>
  <si>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</si>
  <si>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</si>
  <si>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</si>
  <si>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</si>
  <si>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</si>
  <si>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</si>
  <si>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</si>
  <si>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</si>
  <si>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</si>
  <si>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</si>
  <si>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</si>
  <si>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</si>
  <si>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</si>
  <si>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</si>
  <si>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</si>
  <si>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</si>
  <si>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</si>
  <si>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</si>
  <si>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</si>
  <si>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</si>
  <si>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</si>
  <si>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</si>
  <si>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</si>
  <si>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</si>
  <si>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</si>
  <si>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</si>
  <si>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</si>
  <si>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</si>
  <si>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</si>
  <si>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</si>
  <si>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</si>
  <si>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</si>
  <si>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</si>
  <si>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</si>
  <si>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</si>
  <si>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</si>
  <si>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</si>
  <si>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</si>
  <si>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</si>
  <si>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</si>
  <si>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</si>
  <si>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</si>
  <si>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</si>
  <si>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</si>
  <si>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</si>
  <si>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</si>
  <si>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</si>
  <si>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</si>
  <si>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</si>
  <si>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</si>
  <si>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</si>
  <si>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</si>
  <si>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</si>
  <si>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</si>
  <si>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</si>
  <si>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</si>
  <si>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</si>
  <si>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</si>
  <si>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</si>
  <si>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</si>
  <si>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</si>
  <si>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</si>
  <si>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</si>
  <si>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</si>
  <si>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</si>
  <si>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</si>
  <si>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</si>
  <si>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</si>
  <si>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</si>
  <si>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</si>
  <si>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</si>
  <si>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</si>
  <si>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</si>
  <si>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</si>
  <si>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</si>
  <si>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</si>
  <si>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</si>
  <si>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</si>
  <si>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</si>
  <si>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</si>
  <si>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</si>
  <si>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</si>
  <si>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</si>
  <si>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</si>
  <si>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</si>
  <si>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</si>
  <si>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</si>
  <si>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</si>
  <si>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</si>
  <si>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</si>
  <si>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</si>
  <si>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</si>
  <si>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</si>
  <si>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</si>
  <si>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</si>
  <si>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</si>
  <si>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</si>
  <si>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</si>
  <si>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</si>
  <si>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</si>
  <si>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</si>
  <si>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</si>
  <si>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</si>
  <si>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</si>
  <si>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</si>
  <si>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</si>
  <si>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</si>
  <si>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</si>
  <si>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</si>
  <si>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</si>
  <si>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</si>
  <si>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</si>
  <si>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</si>
  <si>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</si>
  <si>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</si>
  <si>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</si>
  <si>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</si>
  <si>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</si>
  <si>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</si>
  <si>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</si>
  <si>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</si>
  <si>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</si>
  <si>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</si>
  <si>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</si>
  <si>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</si>
  <si>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</si>
  <si>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</si>
  <si>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</si>
  <si>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</si>
  <si>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</si>
  <si>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</si>
  <si>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</si>
  <si>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</si>
  <si>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</si>
  <si>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</si>
  <si>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</si>
  <si>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</si>
  <si>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</si>
  <si>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</si>
  <si>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</si>
  <si>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</si>
  <si>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</si>
  <si>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</si>
  <si>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</si>
  <si>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</si>
  <si>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</si>
  <si>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</si>
  <si>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</si>
  <si>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</si>
  <si>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</si>
  <si>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</si>
  <si>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</si>
  <si>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</si>
  <si>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</si>
  <si>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</si>
  <si>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</si>
  <si>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</si>
  <si>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</si>
  <si>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</si>
  <si>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</si>
  <si>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</si>
  <si>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</si>
  <si>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</si>
  <si>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</si>
  <si>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</si>
  <si>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</si>
  <si>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</si>
  <si>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</si>
  <si>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</si>
  <si>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</si>
  <si>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</si>
  <si>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</si>
  <si>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</si>
  <si>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</si>
  <si>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</si>
  <si>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</si>
  <si>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</si>
  <si>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</si>
  <si>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</si>
  <si>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</si>
  <si>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</si>
  <si>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</si>
  <si>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</si>
  <si>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</si>
  <si>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</si>
  <si>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</si>
  <si>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</si>
  <si>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</si>
  <si>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</si>
  <si>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</si>
  <si>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</si>
  <si>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</si>
  <si>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</si>
  <si>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</si>
  <si>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</si>
  <si>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</si>
  <si>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</si>
  <si>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</si>
  <si>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</si>
  <si>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</si>
  <si>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</si>
  <si>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</si>
  <si>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</si>
  <si>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</si>
  <si>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</si>
  <si>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</si>
  <si>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</si>
  <si>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</si>
  <si>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</si>
  <si>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</si>
  <si>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</si>
  <si>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</si>
  <si>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</si>
  <si>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</si>
  <si>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</si>
  <si>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</si>
  <si>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</si>
  <si>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</si>
  <si>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</si>
  <si>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</si>
  <si>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</si>
  <si>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</si>
  <si>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</si>
  <si>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</si>
  <si>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</si>
  <si>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</si>
  <si>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</si>
  <si>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</si>
  <si>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</si>
  <si>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</si>
  <si>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</si>
  <si>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</si>
  <si>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</si>
  <si>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</si>
  <si>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</si>
  <si>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</si>
  <si>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</si>
  <si>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</si>
  <si>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</si>
  <si>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</si>
  <si>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</si>
  <si>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</si>
  <si>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</si>
  <si>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</si>
  <si>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</si>
  <si>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</si>
  <si>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</si>
  <si>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</si>
  <si>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</si>
  <si>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</si>
  <si>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</si>
  <si>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</si>
  <si>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</si>
  <si>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</si>
  <si>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</si>
  <si>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</si>
  <si>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</si>
  <si>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</si>
  <si>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</si>
  <si>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</si>
  <si>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</si>
  <si>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</si>
  <si>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</si>
  <si>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</si>
  <si>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</si>
  <si>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</si>
  <si>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</si>
  <si>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</si>
  <si>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</si>
  <si>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</si>
  <si>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</si>
  <si>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</si>
  <si>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</si>
  <si>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</si>
  <si>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</si>
  <si>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</si>
  <si>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</si>
  <si>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</si>
  <si>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</si>
  <si>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</si>
  <si>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</si>
  <si>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</si>
  <si>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</si>
  <si>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</si>
  <si>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</si>
  <si>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</si>
  <si>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</si>
  <si>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</si>
  <si>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</si>
  <si>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</si>
  <si>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</si>
  <si>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</si>
  <si>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</si>
  <si>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</si>
  <si>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</si>
  <si>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</si>
  <si>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</si>
  <si>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</si>
  <si>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</si>
  <si>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</si>
  <si>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</si>
  <si>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</si>
  <si>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</si>
  <si>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</si>
  <si>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</si>
  <si>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</si>
  <si>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</si>
  <si>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</si>
  <si>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</si>
  <si>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</si>
  <si>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</si>
  <si>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</si>
  <si>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</si>
  <si>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</si>
  <si>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</si>
  <si>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</si>
  <si>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</si>
  <si>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</si>
  <si>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</si>
  <si>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</si>
  <si>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</si>
  <si>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</si>
  <si>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</si>
  <si>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</si>
  <si>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</si>
  <si>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</si>
  <si>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</si>
  <si>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</si>
  <si>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</si>
  <si>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</si>
  <si>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</si>
  <si>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</si>
  <si>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</si>
  <si>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</si>
  <si>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</si>
  <si>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</si>
  <si>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</si>
  <si>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</si>
  <si>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</si>
  <si>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</si>
  <si>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</si>
  <si>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</si>
  <si>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</si>
  <si>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</si>
  <si>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</si>
  <si>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</si>
  <si>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</si>
  <si>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</si>
  <si>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</si>
  <si>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</si>
  <si>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</si>
  <si>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</si>
  <si>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</si>
  <si>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</si>
  <si>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</si>
  <si>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</si>
  <si>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</si>
  <si>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</si>
  <si>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</si>
  <si>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</si>
  <si>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</si>
  <si>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</si>
  <si>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</si>
  <si>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</si>
  <si>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</si>
  <si>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</si>
  <si>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</si>
  <si>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</si>
  <si>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</si>
  <si>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</si>
  <si>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</si>
  <si>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</si>
  <si>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</si>
  <si>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</si>
  <si>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</si>
  <si>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</si>
  <si>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</si>
  <si>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</si>
  <si>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</si>
  <si>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</si>
  <si>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</si>
  <si>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</si>
  <si>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</si>
  <si>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</si>
  <si>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</si>
  <si>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</si>
  <si>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</si>
  <si>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</si>
  <si>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</si>
  <si>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</si>
  <si>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</si>
  <si>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</si>
  <si>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</si>
  <si>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</si>
  <si>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</si>
  <si>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</si>
  <si>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</si>
  <si>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</si>
  <si>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</si>
  <si>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</si>
  <si>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</si>
  <si>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</si>
  <si>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</si>
  <si>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</si>
  <si>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</si>
  <si>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</si>
  <si>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</si>
  <si>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</si>
  <si>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</si>
  <si>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</si>
  <si>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</si>
  <si>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</si>
  <si>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</si>
  <si>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</si>
  <si>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</si>
  <si>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</si>
  <si>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</si>
  <si>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</si>
  <si>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</si>
  <si>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</si>
  <si>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</si>
  <si>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</si>
  <si>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</si>
  <si>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</si>
  <si>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</si>
  <si>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</si>
  <si>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</si>
  <si>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</si>
  <si>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</si>
  <si>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</si>
  <si>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</si>
  <si>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</si>
  <si>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</si>
  <si>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</si>
  <si>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</si>
  <si>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</si>
  <si>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</si>
  <si>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</si>
  <si>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</si>
  <si>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</si>
  <si>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</si>
  <si>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</si>
  <si>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</si>
  <si>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</si>
  <si>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</si>
  <si>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</si>
  <si>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</si>
  <si>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</si>
  <si>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</si>
  <si>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</si>
  <si>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</si>
  <si>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</si>
  <si>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</si>
  <si>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</si>
  <si>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</si>
  <si>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</si>
  <si>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</si>
  <si>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</si>
  <si>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</si>
  <si>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</si>
  <si>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</si>
  <si>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</si>
  <si>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</si>
  <si>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</si>
  <si>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</si>
  <si>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</si>
  <si>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</si>
  <si>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</si>
  <si>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</si>
  <si>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</si>
  <si>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</si>
  <si>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</si>
  <si>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</si>
  <si>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</si>
  <si>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</si>
  <si>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</si>
  <si>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</si>
  <si>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</si>
  <si>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</si>
  <si>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</si>
  <si>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</si>
  <si>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</si>
  <si>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</si>
  <si>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</si>
  <si>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</si>
  <si>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</si>
  <si>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</si>
  <si>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</si>
  <si>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</si>
  <si>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</si>
  <si>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</si>
  <si>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</si>
  <si>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</si>
  <si>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</si>
  <si>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</si>
  <si>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</si>
  <si>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</si>
  <si>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</si>
  <si>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</si>
  <si>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</si>
  <si>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</si>
  <si>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</si>
  <si>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</si>
  <si>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</si>
  <si>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</si>
  <si>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</si>
  <si>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</si>
  <si>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</si>
  <si>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</si>
  <si>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</si>
  <si>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</si>
  <si>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</si>
  <si>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</si>
  <si>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</si>
  <si>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</si>
  <si>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</si>
  <si>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</si>
  <si>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</si>
  <si>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</si>
  <si>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</si>
  <si>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</si>
  <si>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</si>
  <si>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</si>
  <si>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</si>
  <si>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</si>
  <si>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</si>
  <si>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</si>
  <si>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</si>
  <si>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</si>
  <si>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</si>
  <si>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</si>
  <si>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</si>
  <si>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</si>
  <si>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</si>
  <si>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</si>
  <si>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</si>
  <si>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</si>
  <si>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</si>
  <si>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</si>
  <si>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</si>
  <si>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</si>
  <si>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</si>
  <si>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</si>
  <si>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</si>
  <si>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</si>
  <si>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</si>
  <si>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</si>
  <si>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</si>
  <si>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</si>
  <si>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</si>
  <si>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</si>
  <si>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</si>
  <si>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</si>
  <si>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</si>
  <si>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</si>
  <si>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</si>
  <si>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</si>
  <si>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</si>
  <si>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</si>
  <si>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</si>
  <si>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</si>
  <si>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</si>
  <si>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</si>
  <si>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</si>
  <si>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</si>
  <si>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</si>
  <si>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</si>
  <si>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</si>
  <si>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</si>
  <si>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</si>
  <si>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</si>
  <si>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</si>
  <si>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</si>
  <si>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</si>
  <si>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</si>
  <si>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</si>
  <si>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</si>
  <si>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</si>
  <si>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</si>
  <si>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</si>
  <si>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</si>
  <si>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</si>
  <si>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</si>
  <si>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</si>
  <si>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</si>
  <si>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</si>
  <si>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</si>
  <si>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</si>
  <si>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</si>
  <si>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</si>
  <si>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</si>
  <si>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</si>
  <si>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</si>
  <si>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</si>
  <si>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</si>
  <si>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</si>
  <si>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</si>
  <si>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</si>
  <si>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</si>
  <si>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</si>
  <si>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</si>
  <si>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</si>
  <si>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</si>
  <si>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</si>
  <si>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</si>
  <si>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</si>
  <si>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</si>
  <si>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</si>
  <si>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</si>
  <si>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</si>
  <si>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</si>
  <si>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</si>
  <si>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</si>
  <si>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</si>
  <si>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</si>
  <si>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</si>
  <si>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</si>
  <si>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</si>
  <si>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</si>
  <si>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</si>
  <si>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</si>
  <si>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</si>
  <si>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</si>
  <si>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</si>
  <si>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</si>
  <si>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</si>
  <si>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</si>
  <si>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</si>
  <si>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</si>
  <si>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</si>
  <si>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</si>
  <si>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</si>
  <si>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</si>
  <si>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</si>
  <si>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</si>
  <si>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</si>
  <si>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</si>
  <si>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</si>
  <si>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</si>
  <si>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</si>
  <si>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</si>
  <si>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</si>
  <si>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</si>
  <si>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</si>
  <si>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</si>
  <si>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</si>
  <si>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</si>
  <si>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</si>
  <si>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</si>
  <si>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</si>
  <si>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</si>
  <si>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</si>
  <si>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</si>
  <si>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</si>
  <si>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</si>
  <si>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</si>
  <si>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</si>
  <si>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</si>
  <si>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</si>
  <si>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</si>
  <si>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</si>
  <si>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</si>
  <si>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</si>
  <si>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</si>
  <si>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</si>
  <si>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</si>
  <si>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</si>
  <si>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</si>
  <si>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</si>
  <si>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</si>
  <si>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</si>
  <si>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</si>
  <si>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</si>
  <si>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</si>
  <si>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</si>
  <si>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</si>
  <si>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</si>
  <si>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</si>
  <si>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</si>
  <si>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</si>
  <si>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</si>
  <si>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</si>
  <si>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</si>
  <si>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</si>
  <si>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</si>
  <si>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</si>
  <si>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</si>
  <si>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</si>
  <si>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</si>
  <si>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</si>
  <si>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</si>
  <si>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</si>
  <si>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</si>
  <si>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</si>
  <si>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</si>
  <si>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</si>
  <si>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</si>
  <si>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</si>
  <si>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</si>
  <si>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</si>
  <si>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</si>
  <si>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</si>
  <si>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</si>
  <si>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</si>
  <si>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</si>
  <si>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</si>
  <si>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</si>
  <si>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</si>
  <si>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</si>
  <si>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</si>
  <si>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</si>
  <si>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</si>
  <si>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</si>
  <si>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</si>
  <si>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</si>
  <si>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</si>
  <si>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</si>
  <si>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</si>
  <si>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</si>
  <si>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</si>
  <si>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</si>
  <si>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</si>
  <si>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</si>
  <si>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</si>
  <si>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</si>
  <si>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</si>
  <si>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</si>
  <si>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</si>
  <si>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</si>
  <si>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</si>
  <si>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</si>
  <si>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</si>
  <si>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</si>
  <si>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</si>
  <si>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</si>
  <si>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</si>
  <si>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</si>
  <si>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</si>
  <si>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</si>
  <si>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</si>
  <si>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</si>
  <si>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</si>
  <si>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</si>
  <si>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</si>
  <si>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</si>
  <si>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</si>
  <si>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</si>
  <si>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</si>
  <si>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</si>
  <si>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</si>
  <si>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</si>
  <si>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</si>
  <si>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</si>
  <si>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</si>
  <si>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</si>
  <si>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</si>
  <si>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</si>
  <si>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</si>
  <si>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</si>
  <si>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</si>
  <si>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</si>
  <si>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</si>
  <si>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</si>
  <si>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</si>
  <si>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</si>
  <si>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</si>
  <si>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</si>
  <si>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</si>
  <si>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</si>
  <si>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</si>
  <si>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</si>
  <si>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</si>
  <si>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</si>
  <si>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</si>
  <si>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</si>
  <si>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</si>
  <si>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</si>
  <si>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</si>
  <si>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</si>
  <si>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</si>
  <si>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</si>
  <si>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</si>
  <si>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</si>
  <si>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</si>
  <si>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</si>
  <si>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</si>
  <si>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</si>
  <si>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</si>
  <si>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</si>
  <si>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</si>
  <si>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</si>
  <si>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</si>
  <si>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</si>
  <si>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</si>
  <si>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</si>
  <si>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</si>
  <si>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</si>
  <si>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</si>
  <si>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</si>
  <si>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</si>
  <si>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</si>
  <si>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</si>
  <si>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</si>
  <si>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</si>
  <si>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</si>
  <si>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</si>
  <si>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</si>
  <si>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</si>
  <si>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</si>
  <si>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</si>
  <si>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</si>
  <si>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</si>
  <si>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</si>
  <si>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</si>
  <si>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</si>
  <si>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</si>
  <si>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</si>
  <si>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</si>
  <si>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</si>
  <si>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</si>
  <si>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</si>
  <si>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</si>
  <si>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</si>
  <si>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</si>
  <si>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</si>
  <si>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</si>
  <si>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</si>
  <si>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</si>
  <si>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</si>
  <si>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</si>
  <si>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</si>
  <si>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</si>
  <si>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</si>
  <si>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</si>
  <si>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</si>
  <si>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</si>
  <si>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</si>
  <si>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</si>
  <si>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</si>
  <si>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</si>
  <si>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</si>
  <si>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</si>
  <si>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</si>
  <si>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</si>
  <si>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</si>
  <si>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</si>
  <si>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</si>
  <si>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</si>
  <si>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</si>
  <si>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</si>
  <si>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</si>
  <si>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</si>
  <si>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</si>
  <si>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</si>
  <si>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</si>
  <si>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</si>
  <si>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</si>
  <si>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</si>
  <si>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</si>
  <si>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</si>
  <si>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</si>
  <si>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</si>
  <si>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</si>
  <si>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</si>
  <si>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</si>
  <si>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</si>
  <si>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</si>
  <si>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</si>
  <si>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</si>
  <si>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</si>
  <si>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</si>
  <si>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</si>
  <si>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</si>
  <si>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</si>
  <si>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</si>
  <si>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</si>
  <si>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</si>
  <si>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</si>
  <si>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</si>
  <si>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</si>
  <si>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</si>
  <si>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</si>
  <si>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</si>
  <si>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</si>
  <si>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</si>
  <si>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</si>
  <si>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</si>
  <si>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</si>
  <si>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</si>
  <si>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</si>
  <si>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</si>
  <si>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</si>
  <si>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</si>
  <si>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</si>
  <si>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</si>
  <si>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</si>
  <si>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</si>
  <si>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</si>
  <si>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</si>
  <si>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</si>
  <si>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</si>
  <si>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</si>
  <si>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</si>
  <si>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</si>
  <si>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</si>
  <si>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</si>
  <si>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</si>
  <si>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</si>
  <si>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</si>
  <si>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</si>
  <si>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</si>
  <si>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</si>
  <si>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</si>
  <si>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</si>
  <si>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</si>
  <si>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</si>
  <si>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</si>
  <si>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</si>
  <si>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</si>
  <si>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</si>
  <si>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</si>
  <si>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</si>
  <si>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</si>
  <si>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</si>
  <si>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</si>
  <si>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</si>
  <si>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</si>
  <si>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</si>
  <si>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</si>
  <si>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</si>
  <si>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</si>
  <si>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</si>
  <si>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</si>
  <si>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</si>
  <si>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</si>
  <si>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</si>
  <si>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</si>
  <si>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</si>
  <si>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</si>
  <si>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</si>
  <si>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</si>
  <si>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</si>
  <si>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</si>
  <si>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</si>
  <si>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</si>
  <si>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</si>
  <si>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</si>
  <si>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</si>
  <si>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</si>
  <si>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</si>
  <si>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</si>
  <si>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</si>
  <si>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</si>
  <si>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</si>
  <si>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</si>
  <si>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</si>
  <si>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</si>
  <si>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</si>
  <si>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</si>
  <si>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</si>
  <si>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</si>
  <si>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</si>
  <si>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</si>
  <si>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</si>
  <si>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</si>
  <si>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</si>
  <si>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</si>
  <si>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</si>
  <si>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</si>
  <si>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</si>
  <si>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</si>
  <si>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</si>
  <si>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</si>
  <si>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</si>
  <si>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</si>
  <si>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</si>
  <si>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</si>
  <si>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</si>
  <si>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</si>
  <si>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</si>
  <si>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</si>
  <si>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</si>
  <si>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</si>
  <si>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</si>
  <si>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</si>
  <si>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</si>
  <si>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</si>
  <si>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</si>
  <si>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</si>
  <si>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</si>
  <si>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</si>
  <si>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</si>
  <si>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</si>
  <si>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</si>
  <si>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</si>
  <si>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</si>
  <si>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</si>
  <si>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</si>
  <si>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</si>
  <si>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</si>
  <si>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</si>
  <si>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</si>
  <si>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</si>
  <si>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</si>
  <si>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</si>
  <si>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</si>
  <si>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</si>
  <si>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</si>
  <si>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</si>
  <si>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</si>
  <si>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</si>
  <si>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</si>
  <si>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</si>
  <si>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</si>
  <si>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</si>
  <si>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</si>
  <si>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</si>
  <si>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</si>
  <si>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</si>
  <si>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</si>
  <si>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</si>
  <si>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</si>
  <si>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</si>
  <si>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</si>
  <si>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</si>
  <si>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</si>
  <si>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</si>
  <si>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</si>
  <si>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</si>
  <si>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</si>
  <si>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</si>
  <si>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</si>
  <si>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</si>
  <si>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</si>
  <si>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</si>
  <si>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</si>
  <si>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</si>
  <si>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</si>
  <si>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</si>
  <si>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</si>
  <si>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</si>
  <si>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</si>
  <si>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</si>
  <si>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</si>
  <si>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</si>
  <si>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</si>
  <si>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</si>
  <si>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</si>
  <si>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</si>
  <si>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</si>
  <si>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</si>
  <si>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</si>
  <si>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</si>
  <si>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</si>
  <si>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</si>
  <si>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</si>
  <si>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</si>
  <si>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</si>
  <si>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</si>
  <si>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</si>
  <si>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</si>
  <si>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</si>
  <si>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</si>
  <si>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</si>
  <si>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</si>
  <si>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</si>
  <si>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</si>
  <si>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</si>
  <si>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</si>
  <si>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</si>
  <si>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</si>
  <si>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</si>
  <si>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</si>
  <si>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</si>
  <si>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</si>
  <si>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</si>
  <si>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</si>
  <si>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</si>
  <si>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</si>
  <si>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</si>
  <si>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</si>
  <si>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</si>
  <si>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</si>
  <si>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</si>
  <si>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</si>
  <si>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</si>
  <si>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</si>
  <si>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</si>
  <si>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</si>
  <si>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</si>
  <si>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</si>
  <si>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</si>
  <si>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</si>
  <si>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</si>
  <si>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</si>
  <si>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</si>
  <si>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</si>
  <si>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</si>
  <si>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</si>
  <si>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</si>
  <si>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</si>
  <si>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</si>
  <si>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</si>
  <si>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</si>
  <si>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</si>
  <si>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</si>
  <si>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</si>
  <si>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</si>
  <si>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</si>
  <si>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</si>
  <si>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</si>
  <si>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</si>
  <si>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</si>
  <si>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</si>
  <si>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</si>
  <si>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</si>
  <si>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</si>
  <si>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</si>
  <si>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</si>
  <si>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</si>
  <si>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</si>
  <si>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</si>
  <si>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</si>
  <si>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</si>
  <si>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</si>
  <si>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</si>
  <si>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</si>
  <si>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</si>
  <si>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</si>
  <si>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</si>
  <si>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</si>
  <si>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</si>
  <si>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</si>
  <si>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</si>
  <si>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</si>
  <si>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</si>
  <si>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</si>
  <si>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</si>
  <si>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</si>
  <si>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</si>
  <si>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</si>
  <si>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</si>
  <si>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</si>
  <si>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</si>
  <si>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</si>
  <si>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</si>
  <si>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</si>
  <si>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</si>
  <si>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</si>
  <si>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</si>
  <si>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</si>
  <si>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</si>
  <si>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</si>
  <si>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</si>
  <si>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</si>
  <si>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</si>
  <si>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</si>
  <si>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</si>
  <si>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</si>
  <si>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</si>
  <si>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</si>
  <si>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</si>
  <si>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</si>
  <si>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</si>
  <si>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</si>
  <si>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</si>
  <si>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</si>
  <si>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</si>
  <si>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</si>
  <si>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</si>
  <si>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</si>
  <si>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</si>
  <si>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</si>
  <si>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</si>
  <si>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</si>
  <si>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</si>
  <si>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</si>
  <si>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</si>
  <si>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</si>
  <si>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</si>
  <si>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</si>
  <si>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</si>
  <si>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</si>
  <si>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</si>
  <si>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</si>
  <si>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</si>
  <si>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</si>
  <si>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</si>
  <si>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</si>
  <si>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</si>
  <si>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</si>
  <si>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</si>
  <si>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</si>
  <si>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</si>
  <si>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</si>
  <si>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</si>
  <si>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</si>
  <si>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</si>
  <si>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</si>
  <si>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</si>
  <si>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</si>
  <si>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</si>
  <si>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</si>
  <si>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</si>
  <si>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</si>
  <si>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</si>
  <si>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</si>
  <si>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</si>
  <si>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</si>
  <si>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</si>
  <si>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</si>
  <si>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</si>
  <si>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</si>
  <si>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</si>
  <si>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</si>
  <si>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</si>
  <si>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</si>
  <si>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</si>
  <si>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</si>
  <si>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</si>
  <si>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</si>
  <si>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</si>
  <si>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</si>
  <si>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</si>
  <si>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</si>
  <si>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</si>
  <si>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</si>
  <si>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</si>
  <si>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</si>
  <si>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</si>
  <si>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</si>
  <si>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</si>
  <si>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</si>
  <si>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</si>
  <si>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</si>
  <si>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</si>
  <si>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</si>
  <si>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</si>
  <si>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</si>
  <si>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</si>
  <si>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</si>
  <si>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</si>
  <si>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</si>
  <si>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</si>
  <si>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</si>
  <si>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</si>
  <si>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</si>
  <si>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</si>
  <si>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</si>
  <si>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</si>
  <si>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</si>
  <si>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</si>
  <si>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</si>
  <si>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</si>
  <si>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</si>
  <si>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</si>
  <si>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</si>
  <si>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</si>
  <si>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</si>
  <si>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</si>
  <si>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</si>
  <si>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</si>
  <si>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</si>
  <si>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</si>
  <si>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</si>
  <si>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</si>
  <si>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</si>
  <si>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</si>
  <si>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</si>
  <si>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</si>
  <si>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</si>
  <si>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</si>
  <si>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</si>
  <si>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</si>
  <si>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</si>
  <si>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</si>
  <si>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</si>
  <si>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</si>
  <si>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</si>
  <si>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</si>
  <si>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</si>
  <si>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</si>
  <si>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</si>
  <si>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</si>
  <si>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</si>
  <si>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</si>
  <si>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</si>
  <si>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</si>
  <si>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</si>
  <si>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</si>
  <si>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</si>
  <si>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</si>
  <si>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</si>
  <si>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</si>
  <si>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</si>
  <si>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</si>
  <si>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</si>
  <si>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</si>
  <si>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</si>
  <si>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</si>
  <si>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</si>
  <si>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</si>
  <si>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</si>
  <si>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</si>
  <si>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</si>
  <si>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</si>
  <si>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</si>
  <si>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</si>
  <si>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</si>
  <si>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</si>
  <si>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</si>
  <si>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</si>
  <si>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</si>
  <si>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</si>
  <si>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</si>
  <si>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</si>
  <si>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</si>
  <si>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</si>
  <si>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</si>
  <si>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</si>
  <si>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</si>
  <si>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</si>
  <si>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</si>
  <si>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</si>
  <si>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</si>
  <si>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</si>
  <si>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</si>
  <si>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</si>
  <si>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</si>
  <si>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</si>
  <si>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</si>
  <si>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</si>
  <si>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</si>
  <si>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</si>
  <si>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</si>
  <si>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</si>
  <si>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</si>
  <si>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</si>
  <si>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</si>
  <si>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</si>
  <si>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</si>
  <si>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</si>
  <si>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</si>
  <si>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</si>
  <si>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</si>
  <si>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</si>
  <si>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</si>
  <si>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</si>
  <si>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</si>
  <si>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</si>
  <si>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</si>
  <si>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</si>
  <si>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</si>
  <si>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</si>
  <si>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</si>
  <si>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</si>
  <si>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</si>
  <si>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</si>
  <si>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</si>
  <si>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</si>
  <si>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</si>
  <si>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</si>
  <si>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</si>
  <si>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</si>
  <si>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</si>
  <si>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</si>
  <si>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</si>
  <si>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</si>
  <si>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</si>
  <si>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</si>
  <si>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</si>
  <si>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</si>
  <si>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</si>
  <si>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</si>
  <si>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</si>
  <si>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</si>
  <si>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</si>
  <si>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</si>
  <si>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</si>
  <si>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</si>
  <si>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</si>
  <si>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</si>
  <si>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</si>
  <si>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</si>
  <si>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</si>
  <si>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</si>
  <si>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</si>
  <si>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</si>
  <si>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</si>
  <si>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</si>
  <si>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</si>
  <si>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</si>
  <si>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</si>
  <si>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</si>
  <si>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</si>
  <si>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</si>
  <si>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</si>
  <si>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</si>
  <si>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</si>
  <si>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</si>
  <si>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</si>
  <si>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</si>
  <si>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</si>
  <si>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</si>
  <si>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</si>
  <si>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</si>
  <si>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</si>
  <si>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</si>
  <si>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</si>
  <si>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</si>
  <si>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</si>
  <si>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</si>
  <si>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</si>
  <si>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</si>
  <si>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</si>
  <si>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</si>
  <si>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</si>
  <si>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</si>
  <si>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</si>
  <si>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</si>
  <si>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</si>
  <si>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</si>
  <si>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</si>
  <si>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</si>
  <si>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</si>
  <si>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</si>
  <si>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</si>
  <si>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</si>
  <si>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</si>
  <si>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</si>
  <si>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</si>
  <si>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</si>
  <si>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</si>
  <si>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</si>
  <si>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</si>
  <si>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</si>
  <si>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</si>
  <si>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</si>
  <si>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</si>
  <si>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</si>
  <si>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</si>
  <si>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</si>
  <si>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</si>
  <si>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</si>
  <si>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</si>
  <si>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</si>
  <si>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</si>
  <si>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</si>
  <si>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</si>
  <si>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</si>
  <si>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</si>
  <si>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</si>
  <si>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</si>
  <si>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</si>
  <si>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</si>
  <si>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</si>
  <si>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</si>
  <si>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</si>
  <si>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</si>
  <si>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</si>
  <si>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</si>
  <si>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</si>
  <si>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</si>
  <si>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</si>
  <si>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</si>
  <si>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</si>
  <si>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</si>
  <si>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</si>
  <si>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</si>
  <si>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</si>
  <si>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</si>
  <si>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</si>
  <si>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</si>
  <si>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</si>
  <si>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</si>
  <si>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</si>
  <si>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</si>
  <si>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</si>
  <si>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</si>
  <si>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</si>
  <si>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</si>
  <si>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</si>
  <si>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</si>
  <si>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</si>
  <si>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</si>
  <si>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</si>
  <si>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</si>
  <si>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</si>
  <si>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</si>
  <si>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</si>
  <si>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</si>
  <si>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</si>
  <si>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</si>
  <si>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</si>
  <si>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</si>
  <si>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</si>
  <si>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</si>
  <si>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</si>
  <si>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</si>
  <si>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</si>
  <si>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</si>
  <si>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</si>
  <si>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</si>
  <si>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</si>
  <si>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</si>
  <si>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</si>
  <si>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</si>
  <si>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</si>
  <si>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</si>
  <si>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</si>
  <si>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</si>
  <si>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</si>
  <si>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</si>
  <si>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</si>
  <si>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</si>
  <si>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</si>
  <si>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</si>
  <si>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</si>
  <si>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</si>
  <si>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</si>
  <si>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</si>
  <si>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</si>
  <si>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</si>
  <si>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</si>
  <si>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</si>
  <si>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</si>
  <si>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</si>
  <si>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</si>
  <si>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</si>
  <si>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</si>
  <si>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</si>
  <si>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</si>
  <si>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</si>
  <si>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</si>
  <si>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</si>
  <si>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</si>
  <si>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</si>
  <si>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</si>
  <si>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</si>
  <si>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</si>
  <si>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</si>
  <si>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</si>
  <si>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</si>
  <si>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</si>
  <si>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</si>
  <si>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</si>
  <si>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</si>
  <si>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</si>
  <si>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</si>
  <si>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</si>
  <si>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</si>
  <si>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</si>
  <si>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</si>
  <si>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</si>
  <si>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</si>
  <si>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</si>
  <si>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</si>
  <si>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</si>
  <si>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</si>
  <si>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</si>
  <si>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</si>
  <si>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</si>
  <si>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</si>
  <si>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</si>
  <si>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</si>
  <si>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</si>
  <si>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</si>
  <si>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</si>
  <si>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</si>
  <si>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</si>
  <si>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</si>
  <si>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</si>
  <si>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</si>
  <si>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</si>
  <si>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</si>
  <si>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</si>
  <si>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</si>
  <si>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</si>
  <si>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</si>
  <si>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</si>
  <si>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</si>
  <si>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</si>
  <si>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</si>
  <si>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</si>
  <si>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</si>
  <si>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</si>
  <si>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</si>
  <si>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</si>
  <si>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</si>
  <si>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</si>
  <si>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</si>
  <si>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</si>
  <si>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</si>
  <si>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</si>
  <si>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</si>
  <si>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</si>
  <si>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</si>
  <si>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</si>
  <si>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</si>
  <si>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</si>
  <si>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</si>
  <si>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</si>
  <si>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</si>
  <si>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</si>
  <si>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</si>
  <si>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</si>
  <si>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</si>
  <si>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</si>
  <si>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</si>
  <si>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</si>
  <si>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</si>
  <si>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</si>
  <si>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</si>
  <si>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</si>
  <si>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</si>
  <si>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</si>
  <si>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</si>
  <si>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</si>
  <si>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</si>
  <si>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</si>
  <si>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</si>
  <si>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</si>
  <si>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</si>
  <si>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</si>
  <si>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</si>
  <si>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</si>
  <si>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</si>
  <si>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</si>
  <si>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</si>
  <si>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</si>
  <si>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</si>
  <si>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</si>
  <si>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</si>
  <si>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</si>
  <si>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</si>
  <si>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</si>
  <si>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</si>
  <si>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</si>
  <si>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</si>
  <si>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</si>
  <si>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</si>
  <si>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</si>
  <si>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</si>
  <si>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</si>
  <si>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</si>
  <si>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</si>
  <si>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</si>
  <si>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</si>
  <si>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</si>
  <si>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</si>
  <si>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</si>
  <si>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</si>
  <si>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</si>
  <si>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</si>
  <si>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</si>
  <si>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</si>
  <si>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</si>
  <si>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</si>
  <si>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</si>
  <si>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</si>
  <si>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</si>
  <si>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</si>
  <si>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</si>
  <si>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</si>
  <si>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</si>
  <si>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</si>
  <si>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</si>
  <si>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</si>
  <si>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</si>
  <si>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</si>
  <si>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</si>
  <si>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</si>
  <si>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</si>
  <si>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</si>
  <si>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</si>
  <si>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</si>
  <si>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</si>
  <si>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</si>
  <si>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</si>
  <si>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</si>
  <si>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</si>
  <si>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</si>
  <si>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</si>
  <si>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</si>
  <si>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</si>
  <si>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</si>
  <si>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</si>
  <si>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</si>
  <si>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</si>
  <si>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</si>
  <si>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</si>
  <si>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</si>
  <si>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</si>
  <si>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</si>
  <si>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</si>
  <si>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</si>
  <si>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</si>
  <si>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</si>
  <si>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</si>
  <si>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</si>
  <si>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</si>
  <si>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</si>
  <si>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</si>
  <si>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</si>
  <si>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</si>
  <si>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</si>
  <si>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</si>
  <si>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</si>
  <si>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</si>
  <si>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</si>
  <si>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</si>
  <si>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</si>
  <si>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</si>
  <si>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</si>
  <si>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</si>
  <si>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</si>
  <si>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</si>
  <si>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</si>
  <si>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</si>
  <si>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</si>
  <si>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</si>
  <si>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</si>
  <si>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</si>
  <si>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</si>
  <si>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</si>
  <si>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</si>
  <si>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</si>
  <si>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</si>
  <si>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</si>
  <si>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</si>
  <si>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</si>
  <si>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</si>
  <si>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</si>
  <si>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</si>
  <si>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</si>
  <si>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</si>
  <si>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</si>
  <si>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</si>
  <si>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</si>
  <si>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</si>
  <si>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</si>
  <si>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</si>
  <si>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</si>
  <si>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</si>
  <si>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</si>
  <si>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</si>
  <si>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</si>
  <si>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</si>
  <si>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</si>
  <si>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</si>
  <si>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</si>
  <si>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</si>
  <si>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</si>
  <si>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</si>
  <si>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</si>
  <si>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</si>
  <si>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</si>
  <si>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</si>
  <si>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</si>
  <si>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</si>
  <si>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</si>
  <si>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</si>
  <si>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</si>
  <si>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</si>
  <si>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</si>
  <si>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</si>
  <si>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</si>
  <si>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</si>
  <si>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</si>
  <si>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</si>
  <si>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</si>
  <si>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</si>
  <si>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</si>
  <si>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</si>
  <si>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</si>
  <si>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</si>
  <si>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</si>
  <si>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</si>
  <si>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</si>
  <si>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</si>
  <si>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</si>
  <si>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</si>
  <si>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</si>
  <si>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</si>
  <si>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</si>
  <si>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</si>
  <si>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</si>
  <si>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</si>
  <si>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</si>
  <si>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</si>
  <si>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</si>
  <si>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</si>
  <si>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</si>
  <si>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</si>
  <si>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</si>
  <si>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</si>
  <si>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</si>
  <si>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</si>
  <si>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</si>
  <si>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</si>
  <si>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</si>
  <si>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</si>
  <si>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</si>
  <si>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</si>
  <si>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</si>
  <si>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</si>
  <si>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</si>
  <si>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</si>
  <si>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</si>
  <si>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</si>
  <si>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</si>
  <si>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</si>
  <si>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</si>
  <si>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</si>
  <si>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</si>
  <si>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</si>
  <si>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</si>
  <si>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</si>
  <si>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</si>
  <si>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</si>
  <si>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</si>
  <si>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</si>
  <si>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</si>
  <si>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</si>
  <si>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</si>
  <si>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</si>
  <si>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</si>
  <si>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</si>
  <si>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</si>
  <si>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</si>
  <si>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</si>
  <si>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</si>
  <si>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</si>
  <si>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</si>
  <si>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</si>
  <si>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</si>
  <si>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</si>
  <si>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</si>
  <si>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</si>
  <si>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</si>
  <si>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</si>
  <si>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</si>
  <si>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</si>
  <si>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</si>
  <si>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</si>
  <si>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</si>
  <si>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</si>
  <si>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</si>
  <si>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</si>
  <si>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</si>
  <si>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</si>
  <si>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</si>
  <si>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</si>
  <si>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</si>
  <si>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</si>
  <si>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</si>
  <si>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</si>
  <si>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</si>
  <si>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</si>
  <si>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</si>
  <si>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</si>
  <si>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</si>
  <si>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</si>
  <si>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</si>
  <si>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</si>
  <si>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</si>
  <si>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</si>
  <si>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</si>
  <si>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</si>
  <si>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</si>
  <si>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</si>
  <si>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</si>
  <si>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</si>
  <si>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</si>
  <si>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</si>
  <si>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</si>
  <si>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</si>
  <si>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</si>
  <si>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</si>
  <si>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</si>
  <si>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</si>
  <si>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</si>
  <si>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</si>
  <si>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</si>
  <si>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</si>
  <si>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</si>
  <si>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</si>
  <si>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</si>
  <si>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</si>
  <si>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</si>
  <si>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</si>
  <si>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</si>
  <si>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</si>
  <si>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</si>
  <si>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</si>
  <si>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</si>
  <si>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</si>
  <si>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</si>
  <si>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</si>
  <si>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</si>
  <si>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</si>
  <si>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</si>
  <si>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</si>
  <si>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</si>
  <si>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</si>
  <si>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</si>
  <si>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</si>
  <si>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</si>
  <si>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</si>
  <si>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</si>
  <si>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</si>
  <si>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</si>
  <si>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</si>
  <si>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</si>
  <si>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</si>
  <si>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</si>
  <si>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</si>
  <si>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</si>
  <si>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</si>
  <si>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</si>
  <si>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</si>
  <si>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</si>
  <si>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</si>
  <si>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</si>
  <si>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</si>
  <si>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</si>
  <si>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</si>
  <si>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</si>
  <si>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</si>
  <si>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</si>
  <si>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</si>
  <si>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</si>
  <si>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</si>
  <si>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</si>
  <si>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</si>
  <si>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</si>
  <si>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</si>
  <si>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</si>
  <si>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</si>
  <si>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</si>
  <si>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</si>
  <si>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</si>
  <si>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</si>
  <si>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</si>
  <si>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</si>
  <si>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</si>
  <si>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</si>
  <si>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</si>
  <si>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</si>
  <si>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</si>
  <si>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</si>
  <si>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</si>
  <si>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</si>
  <si>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</si>
  <si>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</si>
  <si>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</si>
  <si>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</si>
  <si>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</si>
  <si>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</si>
  <si>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</si>
  <si>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</si>
  <si>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</si>
  <si>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</si>
  <si>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</si>
  <si>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</si>
  <si>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</si>
  <si>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</si>
  <si>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</si>
  <si>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</si>
  <si>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</si>
  <si>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</si>
  <si>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</si>
  <si>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</si>
  <si>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</si>
  <si>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</si>
  <si>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</si>
  <si>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</si>
  <si>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</si>
  <si>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</si>
  <si>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</si>
  <si>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</si>
  <si>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</si>
  <si>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</si>
  <si>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</si>
  <si>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</si>
  <si>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</si>
  <si>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</si>
  <si>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</si>
  <si>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</si>
  <si>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</si>
  <si>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</si>
  <si>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</si>
  <si>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</si>
  <si>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</si>
  <si>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</si>
  <si>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</si>
  <si>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</si>
  <si>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</si>
  <si>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</si>
  <si>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</si>
  <si>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</si>
  <si>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</si>
  <si>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</si>
  <si>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</si>
  <si>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</si>
  <si>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</si>
  <si>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</si>
  <si>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</si>
  <si>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</si>
  <si>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</si>
  <si>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</si>
  <si>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</si>
  <si>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</si>
  <si>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</si>
  <si>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</si>
  <si>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</si>
  <si>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</si>
  <si>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</si>
  <si>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</si>
  <si>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</si>
  <si>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</si>
  <si>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</si>
  <si>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</si>
  <si>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</si>
  <si>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</si>
  <si>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</si>
  <si>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</si>
  <si>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</si>
  <si>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</si>
  <si>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</si>
  <si>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</si>
  <si>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</si>
  <si>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</si>
  <si>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</si>
  <si>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</si>
  <si>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</si>
  <si>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</si>
  <si>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</si>
  <si>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</si>
  <si>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</si>
  <si>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</si>
  <si>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</si>
  <si>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</si>
  <si>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</si>
  <si>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</si>
  <si>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</si>
  <si>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</si>
  <si>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</si>
  <si>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</si>
  <si>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</si>
  <si>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</si>
  <si>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</si>
  <si>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</si>
  <si>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</si>
  <si>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</si>
  <si>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</si>
  <si>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</si>
  <si>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</si>
  <si>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</si>
  <si>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</si>
  <si>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</si>
  <si>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</si>
  <si>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</si>
  <si>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</si>
  <si>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</si>
  <si>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</si>
  <si>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</si>
  <si>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</si>
  <si>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</si>
  <si>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</si>
  <si>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</si>
  <si>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</si>
  <si>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</si>
  <si>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</si>
  <si>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</si>
  <si>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</si>
  <si>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</si>
  <si>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</si>
  <si>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</si>
  <si>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</si>
  <si>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</si>
  <si>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</si>
  <si>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</si>
  <si>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</si>
  <si>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</si>
  <si>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</si>
  <si>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</si>
  <si>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</si>
  <si>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</si>
  <si>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</si>
  <si>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</si>
  <si>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</si>
  <si>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</si>
  <si>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</si>
  <si>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</si>
  <si>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</si>
  <si>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</si>
  <si>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</si>
  <si>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</si>
  <si>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</si>
  <si>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</si>
  <si>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</si>
  <si>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</si>
  <si>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</si>
  <si>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</si>
  <si>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</si>
  <si>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</si>
  <si>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</si>
  <si>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</si>
  <si>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</si>
  <si>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</si>
  <si>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</si>
  <si>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</si>
  <si>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</si>
  <si>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</si>
  <si>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</si>
  <si>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</si>
  <si>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</si>
  <si>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</si>
  <si>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</si>
  <si>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</si>
  <si>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</si>
  <si>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</si>
  <si>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</si>
  <si>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</si>
  <si>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</si>
  <si>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</si>
  <si>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</si>
  <si>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</si>
  <si>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</si>
  <si>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</si>
  <si>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</si>
  <si>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</si>
  <si>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</si>
  <si>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</si>
  <si>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</si>
  <si>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</si>
  <si>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</si>
  <si>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</si>
  <si>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</si>
  <si>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</si>
  <si>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</si>
  <si>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</si>
  <si>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</si>
  <si>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</si>
  <si>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</si>
  <si>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</si>
  <si>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</si>
  <si>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</si>
  <si>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</si>
  <si>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</si>
  <si>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</si>
  <si>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</si>
  <si>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</si>
  <si>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</si>
  <si>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</si>
  <si>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</si>
  <si>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</si>
  <si>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</si>
  <si>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</si>
  <si>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</si>
  <si>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</si>
  <si>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</si>
  <si>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</si>
  <si>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</si>
  <si>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</si>
  <si>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</si>
  <si>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</si>
  <si>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</si>
  <si>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</si>
  <si>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</si>
  <si>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</si>
  <si>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</si>
  <si>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</si>
  <si>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</si>
  <si>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</si>
  <si>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</si>
  <si>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</si>
  <si>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</si>
  <si>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</si>
  <si>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</si>
  <si>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</si>
  <si>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</si>
  <si>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</si>
  <si>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</si>
  <si>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</si>
  <si>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</si>
  <si>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</si>
  <si>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</si>
  <si>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</si>
  <si>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</si>
  <si>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</si>
  <si>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</si>
  <si>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</si>
  <si>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</si>
  <si>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</si>
  <si>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</si>
  <si>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</si>
  <si>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</si>
  <si>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</si>
  <si>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</si>
  <si>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</si>
  <si>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</si>
  <si>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</si>
  <si>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</si>
  <si>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</si>
  <si>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</si>
  <si>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</si>
  <si>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</si>
  <si>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</si>
  <si>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</si>
  <si>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</si>
  <si>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</si>
  <si>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</si>
  <si>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</si>
  <si>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</si>
  <si>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</si>
  <si>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</si>
  <si>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</si>
  <si>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</si>
  <si>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</si>
  <si>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</si>
  <si>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</si>
  <si>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</si>
  <si>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</si>
  <si>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</si>
  <si>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</si>
  <si>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</si>
  <si>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</si>
  <si>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</si>
  <si>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</si>
  <si>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</si>
  <si>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</si>
  <si>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</si>
  <si>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</si>
  <si>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</si>
  <si>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</si>
  <si>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</si>
  <si>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</si>
  <si>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</si>
  <si>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</si>
  <si>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</si>
  <si>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</si>
  <si>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</si>
  <si>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</si>
  <si>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</si>
  <si>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</si>
  <si>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</si>
  <si>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</si>
  <si>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</si>
  <si>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</si>
  <si>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</si>
  <si>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</si>
  <si>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</si>
  <si>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</si>
  <si>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</si>
  <si>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</si>
  <si>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</si>
  <si>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</si>
  <si>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</si>
  <si>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</si>
  <si>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</si>
  <si>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</si>
  <si>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</si>
  <si>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</si>
  <si>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</si>
  <si>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</si>
  <si>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</si>
  <si>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</si>
  <si>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</si>
  <si>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</si>
  <si>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</si>
  <si>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</si>
  <si>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</si>
  <si>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</si>
  <si>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</si>
  <si>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</si>
  <si>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</si>
  <si>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</si>
  <si>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</si>
  <si>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</si>
  <si>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</si>
  <si>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</si>
  <si>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</si>
  <si>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</si>
  <si>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</si>
  <si>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</si>
  <si>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</si>
  <si>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</si>
  <si>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</si>
  <si>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</si>
  <si>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</si>
  <si>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</si>
  <si>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</si>
  <si>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</si>
  <si>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</si>
  <si>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</si>
  <si>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</si>
  <si>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</si>
  <si>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</si>
  <si>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</si>
  <si>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</si>
  <si>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</si>
  <si>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</si>
  <si>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</si>
  <si>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</si>
  <si>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</si>
  <si>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</si>
  <si>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</si>
  <si>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</si>
  <si>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</si>
  <si>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</si>
  <si>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</si>
  <si>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</si>
  <si>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</si>
  <si>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</si>
  <si>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</si>
  <si>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</si>
  <si>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</si>
  <si>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</si>
  <si>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</si>
  <si>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</si>
  <si>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</si>
  <si>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</si>
  <si>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</si>
  <si>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</si>
  <si>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</si>
  <si>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</si>
  <si>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</si>
  <si>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</si>
  <si>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</si>
  <si>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</si>
  <si>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</si>
  <si>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</si>
  <si>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</si>
  <si>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</si>
  <si>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</si>
  <si>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</si>
  <si>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</si>
  <si>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</si>
  <si>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</si>
  <si>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</si>
  <si>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</si>
  <si>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</si>
  <si>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</si>
  <si>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</si>
  <si>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</si>
  <si>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</si>
  <si>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</si>
  <si>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</si>
  <si>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</si>
  <si>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</si>
  <si>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</si>
  <si>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</si>
  <si>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</si>
  <si>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</si>
  <si>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</si>
  <si>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</si>
  <si>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</si>
  <si>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</si>
  <si>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</si>
  <si>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</si>
  <si>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</si>
  <si>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</si>
  <si>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</si>
  <si>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</si>
  <si>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</si>
  <si>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</si>
  <si>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</si>
  <si>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</si>
  <si>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</si>
  <si>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</si>
  <si>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</si>
  <si>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</si>
  <si>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</si>
  <si>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</si>
  <si>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</si>
  <si>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</si>
  <si>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</si>
  <si>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</si>
  <si>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</si>
  <si>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</si>
  <si>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</si>
  <si>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</si>
  <si>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</si>
  <si>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</si>
  <si>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</si>
  <si>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</si>
  <si>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</si>
  <si>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</si>
  <si>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</si>
  <si>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</si>
  <si>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</si>
  <si>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</si>
  <si>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</si>
  <si>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</si>
  <si>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</si>
  <si>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</si>
  <si>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</si>
  <si>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</si>
  <si>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</si>
  <si>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</si>
  <si>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</si>
  <si>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</si>
  <si>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</si>
  <si>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</si>
  <si>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</si>
  <si>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</si>
  <si>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</si>
  <si>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</si>
  <si>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</si>
  <si>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</si>
  <si>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</si>
  <si>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</si>
  <si>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</si>
  <si>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</si>
  <si>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</si>
  <si>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</si>
  <si>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</si>
  <si>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</si>
  <si>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</si>
  <si>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</si>
  <si>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</si>
  <si>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</si>
  <si>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</si>
  <si>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</si>
  <si>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</si>
  <si>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</si>
  <si>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</si>
  <si>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</si>
  <si>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</si>
  <si>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</si>
  <si>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</si>
  <si>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</si>
  <si>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</si>
  <si>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</si>
  <si>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</si>
  <si>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</si>
  <si>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</si>
  <si>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</si>
  <si>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</si>
  <si>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</si>
  <si>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</si>
  <si>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</si>
  <si>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</si>
  <si>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</si>
  <si>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</si>
  <si>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</si>
  <si>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</si>
  <si>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</si>
  <si>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</si>
  <si>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</si>
  <si>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</si>
  <si>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</si>
  <si>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</si>
  <si>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</si>
  <si>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</si>
  <si>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</si>
  <si>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</si>
  <si>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</si>
  <si>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</si>
  <si>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</si>
  <si>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</si>
  <si>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</si>
  <si>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</si>
  <si>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</si>
  <si>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</si>
  <si>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</si>
  <si>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</si>
  <si>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</si>
  <si>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</si>
  <si>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</si>
  <si>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</si>
  <si>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</si>
  <si>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</si>
  <si>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</si>
  <si>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</si>
  <si>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</si>
  <si>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</si>
  <si>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</si>
  <si>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</si>
  <si>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</si>
  <si>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</si>
  <si>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</si>
  <si>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</si>
  <si>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</si>
  <si>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</si>
  <si>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</si>
  <si>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</si>
  <si>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</si>
  <si>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</si>
  <si>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</si>
  <si>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</si>
  <si>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</si>
  <si>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</si>
  <si>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</si>
  <si>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</si>
  <si>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</si>
  <si>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</si>
  <si>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</si>
  <si>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</si>
  <si>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</si>
  <si>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</si>
  <si>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</si>
  <si>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</si>
  <si>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</si>
  <si>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</si>
  <si>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</si>
  <si>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</si>
  <si>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</si>
  <si>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</si>
  <si>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</si>
  <si>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</si>
  <si>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</si>
  <si>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</si>
  <si>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</si>
  <si>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</si>
  <si>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</si>
  <si>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</si>
  <si>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</si>
  <si>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</si>
  <si>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</si>
  <si>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</si>
  <si>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</si>
  <si>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</si>
  <si>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</si>
  <si>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</si>
  <si>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</si>
  <si>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</si>
  <si>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</si>
  <si>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</si>
  <si>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</si>
  <si>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</si>
  <si>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</si>
  <si>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</si>
  <si>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</si>
  <si>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</si>
  <si>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</si>
  <si>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</si>
  <si>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</si>
  <si>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</si>
  <si>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</si>
  <si>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</si>
  <si>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</si>
  <si>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</si>
  <si>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</si>
  <si>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</si>
  <si>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</si>
  <si>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</si>
  <si>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</si>
  <si>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</si>
  <si>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</si>
  <si>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</si>
  <si>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</si>
  <si>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</si>
  <si>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</si>
  <si>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</si>
  <si>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</si>
  <si>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</si>
  <si>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</si>
  <si>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</si>
  <si>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</si>
  <si>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</si>
  <si>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</si>
  <si>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</si>
  <si>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</si>
  <si>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</si>
  <si>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</si>
  <si>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</si>
  <si>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</si>
  <si>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</si>
  <si>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</si>
  <si>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</si>
  <si>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</si>
  <si>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</si>
  <si>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</si>
  <si>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</si>
  <si>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</si>
  <si>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</si>
  <si>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</si>
  <si>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</si>
  <si>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</si>
  <si>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</si>
  <si>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</si>
  <si>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</si>
  <si>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</si>
  <si>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</si>
  <si>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</si>
  <si>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</si>
  <si>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</si>
  <si>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</si>
  <si>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</si>
  <si>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</si>
  <si>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</si>
  <si>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</si>
  <si>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</si>
  <si>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</si>
  <si>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</si>
  <si>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</si>
  <si>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</si>
  <si>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</si>
  <si>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</si>
  <si>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</si>
  <si>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</si>
  <si>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</si>
  <si>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</si>
  <si>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</si>
  <si>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</si>
  <si>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</si>
  <si>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</si>
  <si>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</si>
  <si>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</si>
  <si>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</si>
  <si>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</si>
  <si>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</si>
  <si>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</si>
  <si>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</si>
  <si>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</si>
  <si>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</si>
  <si>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</si>
  <si>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</si>
  <si>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</si>
  <si>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</si>
  <si>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</si>
  <si>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</si>
  <si>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</si>
  <si>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</si>
  <si>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</si>
  <si>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</si>
  <si>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</si>
  <si>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</si>
  <si>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</si>
  <si>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</si>
  <si>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</si>
  <si>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</si>
  <si>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</si>
  <si>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</si>
  <si>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</si>
  <si>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</si>
  <si>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</si>
  <si>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</si>
  <si>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</si>
  <si>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</si>
  <si>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</si>
  <si>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</si>
  <si>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</si>
  <si>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</si>
  <si>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</si>
  <si>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</si>
  <si>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</si>
  <si>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</si>
  <si>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</si>
  <si>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</si>
  <si>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</si>
  <si>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</si>
  <si>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</si>
  <si>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</si>
  <si>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</si>
  <si>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</si>
  <si>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</si>
  <si>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</si>
  <si>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</si>
  <si>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</si>
  <si>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</si>
  <si>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</si>
  <si>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</si>
  <si>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</si>
  <si>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</si>
  <si>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</si>
  <si>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</si>
  <si>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</si>
  <si>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</si>
  <si>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</si>
  <si>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</si>
  <si>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</si>
  <si>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</si>
  <si>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</si>
  <si>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</si>
  <si>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</si>
  <si>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</si>
  <si>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</si>
  <si>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</si>
  <si>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</si>
  <si>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</si>
  <si>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</si>
  <si>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</si>
  <si>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</si>
  <si>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</si>
  <si>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</si>
  <si>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</si>
  <si>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</si>
  <si>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</si>
  <si>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</si>
  <si>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</si>
  <si>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</si>
  <si>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</si>
  <si>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</si>
  <si>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</si>
  <si>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</si>
  <si>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</si>
  <si>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</si>
  <si>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</si>
  <si>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</si>
  <si>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</si>
  <si>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</si>
  <si>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</si>
  <si>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</si>
  <si>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</si>
  <si>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</si>
  <si>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</si>
  <si>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</si>
  <si>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</si>
  <si>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</si>
  <si>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</si>
  <si>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</si>
  <si>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</si>
  <si>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</si>
  <si>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</si>
  <si>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</si>
  <si>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</si>
  <si>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</si>
  <si>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</si>
  <si>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</si>
  <si>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</si>
  <si>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</si>
  <si>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</si>
  <si>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</si>
  <si>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</si>
  <si>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</si>
  <si>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</si>
  <si>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</si>
  <si>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</si>
  <si>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</si>
  <si>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</si>
  <si>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</si>
  <si>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</si>
  <si>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</si>
  <si>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</si>
  <si>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</si>
  <si>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</si>
  <si>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</si>
  <si>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</si>
  <si>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</si>
  <si>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</si>
  <si>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</si>
  <si>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</si>
  <si>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</si>
  <si>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</si>
  <si>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</si>
  <si>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</si>
  <si>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</si>
  <si>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</si>
  <si>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</si>
  <si>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</si>
  <si>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</si>
  <si>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</si>
  <si>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</si>
  <si>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</si>
  <si>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</si>
  <si>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</si>
  <si>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</si>
  <si>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</si>
  <si>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</si>
  <si>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</si>
  <si>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</si>
  <si>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</si>
  <si>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</si>
  <si>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</si>
  <si>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</si>
  <si>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</si>
  <si>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</si>
  <si>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</si>
  <si>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</si>
  <si>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</si>
  <si>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</si>
  <si>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</si>
  <si>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</si>
  <si>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</si>
  <si>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</si>
  <si>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</si>
  <si>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</si>
  <si>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</si>
  <si>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</si>
  <si>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</si>
  <si>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</si>
  <si>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</si>
  <si>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</si>
  <si>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</si>
  <si>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</si>
  <si>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</si>
  <si>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</si>
  <si>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</si>
  <si>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</si>
  <si>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</si>
  <si>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</si>
  <si>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</si>
  <si>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</si>
  <si>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</si>
  <si>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</si>
  <si>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</si>
  <si>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</si>
  <si>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</si>
  <si>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</si>
  <si>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</si>
  <si>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</si>
  <si>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</si>
  <si>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</si>
  <si>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</si>
  <si>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</si>
  <si>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</si>
  <si>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</si>
  <si>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</si>
  <si>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</si>
  <si>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</si>
  <si>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</si>
  <si>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</si>
  <si>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</si>
  <si>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</si>
  <si>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</si>
  <si>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</si>
  <si>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</si>
  <si>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</si>
  <si>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</si>
  <si>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</si>
  <si>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</si>
  <si>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</si>
  <si>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</si>
  <si>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</si>
  <si>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</si>
  <si>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</si>
  <si>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</si>
  <si>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</si>
  <si>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</si>
  <si>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</si>
  <si>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</si>
  <si>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</si>
  <si>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</si>
  <si>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</si>
  <si>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</si>
  <si>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</si>
  <si>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</si>
  <si>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</si>
  <si>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</si>
  <si>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</si>
  <si>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</si>
  <si>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</si>
  <si>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</si>
  <si>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</si>
  <si>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</si>
  <si>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</si>
  <si>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</si>
  <si>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</si>
  <si>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</si>
  <si>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</si>
  <si>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</si>
  <si>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</si>
  <si>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</si>
  <si>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</si>
  <si>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</si>
  <si>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</si>
  <si>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</si>
  <si>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</si>
  <si>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</si>
  <si>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</si>
  <si>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</si>
  <si>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</si>
  <si>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</si>
  <si>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</si>
  <si>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</si>
  <si>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</si>
  <si>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</si>
  <si>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</si>
  <si>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</si>
  <si>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</si>
  <si>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</si>
  <si>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</si>
  <si>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</si>
  <si>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</si>
  <si>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</si>
  <si>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</si>
  <si>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</si>
  <si>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</si>
  <si>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</si>
  <si>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</si>
  <si>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</si>
  <si>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</si>
  <si>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</si>
  <si>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</si>
  <si>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</si>
  <si>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</si>
  <si>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</si>
  <si>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</si>
  <si>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</si>
  <si>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</si>
  <si>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</si>
  <si>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</si>
  <si>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</si>
  <si>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</si>
  <si>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</si>
  <si>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</si>
  <si>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</si>
  <si>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</si>
  <si>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</si>
  <si>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</si>
  <si>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</si>
  <si>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</si>
  <si>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</si>
  <si>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</si>
  <si>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</si>
  <si>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</si>
  <si>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</si>
  <si>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</si>
  <si>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</si>
  <si>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</si>
  <si>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</si>
  <si>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</si>
  <si>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</si>
  <si>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</si>
  <si>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</si>
  <si>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</si>
  <si>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</si>
  <si>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</si>
  <si>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</si>
  <si>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</si>
  <si>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</si>
  <si>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</si>
  <si>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</si>
  <si>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</si>
  <si>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</si>
  <si>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</si>
  <si>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</si>
  <si>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</si>
  <si>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</si>
  <si>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</si>
  <si>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</si>
  <si>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</si>
  <si>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</si>
  <si>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</si>
  <si>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</si>
  <si>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</si>
  <si>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</si>
  <si>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</si>
  <si>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</si>
  <si>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</si>
  <si>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</si>
  <si>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</si>
  <si>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</si>
  <si>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</si>
  <si>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</si>
  <si>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</si>
  <si>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</si>
  <si>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</si>
  <si>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</si>
  <si>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</si>
  <si>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</si>
  <si>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</si>
  <si>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</si>
  <si>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</si>
  <si>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</si>
  <si>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</si>
  <si>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</si>
  <si>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</si>
  <si>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</si>
  <si>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</si>
  <si>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</si>
  <si>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</si>
  <si>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</si>
  <si>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</si>
  <si>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</si>
  <si>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</si>
  <si>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</si>
  <si>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</si>
  <si>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</si>
  <si>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</si>
  <si>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</si>
  <si>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</si>
  <si>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</si>
  <si>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</si>
  <si>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</si>
  <si>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</si>
  <si>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</si>
  <si>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</si>
  <si>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</si>
  <si>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</si>
  <si>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</si>
  <si>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</si>
  <si>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</si>
  <si>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</si>
  <si>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</si>
  <si>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</si>
  <si>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</si>
  <si>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</si>
  <si>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</si>
  <si>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</si>
  <si>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</si>
  <si>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</si>
  <si>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</si>
  <si>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</si>
  <si>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</si>
  <si>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</si>
  <si>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</si>
  <si>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</si>
  <si>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</si>
  <si>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</si>
  <si>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</si>
  <si>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</si>
  <si>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</si>
  <si>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</si>
  <si>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</si>
  <si>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</si>
  <si>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</si>
  <si>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</si>
  <si>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</si>
  <si>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</si>
  <si>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</si>
  <si>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</si>
  <si>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</si>
  <si>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</si>
  <si>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</si>
  <si>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</si>
  <si>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</si>
  <si>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</si>
  <si>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</si>
  <si>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</si>
  <si>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</si>
  <si>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</si>
  <si>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</si>
  <si>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</si>
  <si>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</si>
  <si>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</si>
  <si>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</si>
  <si>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</si>
  <si>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</si>
  <si>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</si>
  <si>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</si>
  <si>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</si>
  <si>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</si>
  <si>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</si>
  <si>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</si>
  <si>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</si>
  <si>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</si>
  <si>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</si>
  <si>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</si>
  <si>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</si>
  <si>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</si>
  <si>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</si>
  <si>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</si>
  <si>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</si>
  <si>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</si>
  <si>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</si>
  <si>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</si>
  <si>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</si>
  <si>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</si>
  <si>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</si>
  <si>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</si>
  <si>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</si>
  <si>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</si>
  <si>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</si>
  <si>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</si>
  <si>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</si>
  <si>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</si>
  <si>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</si>
  <si>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</si>
  <si>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</si>
  <si>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</si>
  <si>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</si>
  <si>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</si>
  <si>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</si>
  <si>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</si>
  <si>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</si>
  <si>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</si>
  <si>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</si>
  <si>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</si>
  <si>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</si>
  <si>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</si>
  <si>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</si>
  <si>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</si>
  <si>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</si>
  <si>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</si>
  <si>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</si>
  <si>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</si>
  <si>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</si>
  <si>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</si>
  <si>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</si>
  <si>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</si>
  <si>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</si>
  <si>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</si>
  <si>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</si>
  <si>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</si>
  <si>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</si>
  <si>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</si>
  <si>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</si>
  <si>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</si>
  <si>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</si>
  <si>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</si>
  <si>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</si>
  <si>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</si>
  <si>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</si>
  <si>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</si>
  <si>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</si>
  <si>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</si>
  <si>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</si>
  <si>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</si>
  <si>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</si>
  <si>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</si>
  <si>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</si>
  <si>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</si>
  <si>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</si>
  <si>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</si>
  <si>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</si>
  <si>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</si>
  <si>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</si>
  <si>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</si>
  <si>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</si>
  <si>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</si>
  <si>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</si>
  <si>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</si>
  <si>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</si>
  <si>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</si>
  <si>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</si>
  <si>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</si>
  <si>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</si>
  <si>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</si>
  <si>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</si>
  <si>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</si>
  <si>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</si>
  <si>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</si>
  <si>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</si>
  <si>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</si>
  <si>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</si>
  <si>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</si>
  <si>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</si>
  <si>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</si>
  <si>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</si>
  <si>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</si>
  <si>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</si>
  <si>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</si>
  <si>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</si>
  <si>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</si>
  <si>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</si>
  <si>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</si>
  <si>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</si>
  <si>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</si>
  <si>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</si>
  <si>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</si>
  <si>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</si>
  <si>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</si>
  <si>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</si>
  <si>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</si>
  <si>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</si>
  <si>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</si>
  <si>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</si>
  <si>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</si>
  <si>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</si>
  <si>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</si>
  <si>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</si>
  <si>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</si>
  <si>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</si>
  <si>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</si>
  <si>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</si>
  <si>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</si>
  <si>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</si>
  <si>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</si>
  <si>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</si>
  <si>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</si>
  <si>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</si>
  <si>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</si>
  <si>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</si>
  <si>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</si>
  <si>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</si>
  <si>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</si>
  <si>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</si>
  <si>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</si>
  <si>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</si>
  <si>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</si>
  <si>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</si>
  <si>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</si>
  <si>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</si>
  <si>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</si>
  <si>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</si>
  <si>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</si>
  <si>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</si>
  <si>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</si>
  <si>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</si>
  <si>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</si>
  <si>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</si>
  <si>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</si>
  <si>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</si>
  <si>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</si>
  <si>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</si>
  <si>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</si>
  <si>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</si>
  <si>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</si>
  <si>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</si>
  <si>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</si>
  <si>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</si>
  <si>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</si>
  <si>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</si>
  <si>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</si>
  <si>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</si>
  <si>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</si>
  <si>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</si>
  <si>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</si>
  <si>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</si>
  <si>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</si>
  <si>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</si>
  <si>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</si>
  <si>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</si>
  <si>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</si>
  <si>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</si>
  <si>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</si>
  <si>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</si>
  <si>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</si>
  <si>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</si>
  <si>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</si>
  <si>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</si>
  <si>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</si>
  <si>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</si>
  <si>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</si>
  <si>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</si>
  <si>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</si>
  <si>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</si>
  <si>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</si>
  <si>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</si>
  <si>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</si>
  <si>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</si>
  <si>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</si>
  <si>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</si>
  <si>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</si>
  <si>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</si>
  <si>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</si>
  <si>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</si>
  <si>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</si>
  <si>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</si>
  <si>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</si>
  <si>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</si>
  <si>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</si>
  <si>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</si>
  <si>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</si>
  <si>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</si>
  <si>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</si>
  <si>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</si>
  <si>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</si>
  <si>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</si>
  <si>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</si>
  <si>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</si>
  <si>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</si>
  <si>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</si>
  <si>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</si>
  <si>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</si>
  <si>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</si>
  <si>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</si>
  <si>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</si>
  <si>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</si>
  <si>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</si>
  <si>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</si>
  <si>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</si>
  <si>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</si>
  <si>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</si>
  <si>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</si>
  <si>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</si>
  <si>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</si>
  <si>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</si>
  <si>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</si>
  <si>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</si>
  <si>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</si>
  <si>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</si>
  <si>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</si>
  <si>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</si>
  <si>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</si>
  <si>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</si>
  <si>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</si>
  <si>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</si>
  <si>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</si>
  <si>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</si>
  <si>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</si>
  <si>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</si>
  <si>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</si>
  <si>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</si>
  <si>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</si>
  <si>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</si>
  <si>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</si>
  <si>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</si>
  <si>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</si>
  <si>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</si>
  <si>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</si>
  <si>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</si>
  <si>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</si>
  <si>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</si>
  <si>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</si>
  <si>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</si>
  <si>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</si>
  <si>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</si>
  <si>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</si>
  <si>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</si>
  <si>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</si>
  <si>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</si>
  <si>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</si>
  <si>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</si>
  <si>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</si>
  <si>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</si>
  <si>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</si>
  <si>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</si>
  <si>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</si>
  <si>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</si>
  <si>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</si>
  <si>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</si>
  <si>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</si>
  <si>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</si>
  <si>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</si>
  <si>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</si>
  <si>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</si>
  <si>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</si>
  <si>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</si>
  <si>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</si>
  <si>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</si>
  <si>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</si>
  <si>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</si>
  <si>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</si>
  <si>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</si>
  <si>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</si>
  <si>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</si>
  <si>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</si>
  <si>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</si>
  <si>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</si>
  <si>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</si>
  <si>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</si>
  <si>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</si>
  <si>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</si>
  <si>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</si>
  <si>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</si>
  <si>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</si>
  <si>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</si>
  <si>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</si>
  <si>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</si>
  <si>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</si>
  <si>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</si>
  <si>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</si>
  <si>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</si>
  <si>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</si>
  <si>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</si>
  <si>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</si>
  <si>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</si>
  <si>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</si>
  <si>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</si>
  <si>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</si>
  <si>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</si>
  <si>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</si>
  <si>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</si>
  <si>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</si>
  <si>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</si>
  <si>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</si>
  <si>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</si>
  <si>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</si>
  <si>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</si>
  <si>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</si>
  <si>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</si>
  <si>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</si>
  <si>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</si>
  <si>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</si>
  <si>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</si>
  <si>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</si>
  <si>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</si>
  <si>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</si>
  <si>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</si>
  <si>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</si>
  <si>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</si>
  <si>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</si>
  <si>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</si>
  <si>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</si>
  <si>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</si>
  <si>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</si>
  <si>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</si>
  <si>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</si>
  <si>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</si>
  <si>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</si>
  <si>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</si>
  <si>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</si>
  <si>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</si>
  <si>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</si>
  <si>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</si>
  <si>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</si>
  <si>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</si>
  <si>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</si>
  <si>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</si>
  <si>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</si>
  <si>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</si>
  <si>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</si>
  <si>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</si>
  <si>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</si>
  <si>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</si>
  <si>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</si>
  <si>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</si>
  <si>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</si>
  <si>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</si>
  <si>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</si>
  <si>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</si>
  <si>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</si>
  <si>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</si>
  <si>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</si>
  <si>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</si>
  <si>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</si>
  <si>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</si>
  <si>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</si>
  <si>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</si>
  <si>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</si>
  <si>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</si>
  <si>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</si>
  <si>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</si>
  <si>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</si>
  <si>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</si>
  <si>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</si>
  <si>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</si>
  <si>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</si>
  <si>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</si>
  <si>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</si>
  <si>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</si>
  <si>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</si>
  <si>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</si>
  <si>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</si>
  <si>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</si>
  <si>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</si>
  <si>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</si>
  <si>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</si>
  <si>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</si>
  <si>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</si>
  <si>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</si>
  <si>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</si>
  <si>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</si>
  <si>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</si>
  <si>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</si>
  <si>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</si>
  <si>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</si>
  <si>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</si>
  <si>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</si>
  <si>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</si>
  <si>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</si>
  <si>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</si>
  <si>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</si>
  <si>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</si>
  <si>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</si>
  <si>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</si>
  <si>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</si>
  <si>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</si>
  <si>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</si>
  <si>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</si>
  <si>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</si>
  <si>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</si>
  <si>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</si>
  <si>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</si>
  <si>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</si>
  <si>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</si>
  <si>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</si>
  <si>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</si>
  <si>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</si>
  <si>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</si>
  <si>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</si>
  <si>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</si>
  <si>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</si>
  <si>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</si>
  <si>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</si>
  <si>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</si>
  <si>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</si>
  <si>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</si>
  <si>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</si>
  <si>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</si>
  <si>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</si>
  <si>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</si>
  <si>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</si>
  <si>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</si>
  <si>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</si>
  <si>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</si>
  <si>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</si>
  <si>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</si>
  <si>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</si>
  <si>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</si>
  <si>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</si>
  <si>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</si>
  <si>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</si>
  <si>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</si>
  <si>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</si>
  <si>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</si>
  <si>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</si>
  <si>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</si>
  <si>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</si>
  <si>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</si>
  <si>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</si>
  <si>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</si>
  <si>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</si>
  <si>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</si>
  <si>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</si>
  <si>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</si>
  <si>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</si>
  <si>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</si>
  <si>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</si>
  <si>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</si>
  <si>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</si>
  <si>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</si>
  <si>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</si>
  <si>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</si>
  <si>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</si>
  <si>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</si>
  <si>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</si>
  <si>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</si>
  <si>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</si>
  <si>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</si>
  <si>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</si>
  <si>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</si>
  <si>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</si>
  <si>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</si>
  <si>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</si>
  <si>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</si>
  <si>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</si>
  <si>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</si>
  <si>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</si>
  <si>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</si>
  <si>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</si>
  <si>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</si>
  <si>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</si>
  <si>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</si>
  <si>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</si>
  <si>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</si>
  <si>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</si>
  <si>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</si>
  <si>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</si>
  <si>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</si>
  <si>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</si>
  <si>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</si>
  <si>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</si>
  <si>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</si>
  <si>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</si>
  <si>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</si>
  <si>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</si>
  <si>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</si>
  <si>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</si>
  <si>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</si>
  <si>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</si>
  <si>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</si>
  <si>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</si>
  <si>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</si>
  <si>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</si>
  <si>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</si>
  <si>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</si>
  <si>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</si>
  <si>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</si>
  <si>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</si>
  <si>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</si>
  <si>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</si>
  <si>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</si>
  <si>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</si>
  <si>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</si>
  <si>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</si>
  <si>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</si>
  <si>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</si>
  <si>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</si>
  <si>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</si>
  <si>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</si>
  <si>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</si>
  <si>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</si>
  <si>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</si>
  <si>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</si>
  <si>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</si>
  <si>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</si>
  <si>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</si>
  <si>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</si>
  <si>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</si>
  <si>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</si>
  <si>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</si>
  <si>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</si>
  <si>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</si>
  <si>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</si>
  <si>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</si>
  <si>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</si>
  <si>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</si>
  <si>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</si>
  <si>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</si>
  <si>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</si>
  <si>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</si>
  <si>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</si>
  <si>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</si>
  <si>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</si>
  <si>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</si>
  <si>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</si>
  <si>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</si>
  <si>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</si>
  <si>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</si>
  <si>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</si>
  <si>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</si>
  <si>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</si>
  <si>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</si>
  <si>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</si>
  <si>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</si>
  <si>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</si>
  <si>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</si>
  <si>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</si>
  <si>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</si>
  <si>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</si>
  <si>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</si>
  <si>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</si>
  <si>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</si>
  <si>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</si>
  <si>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</si>
  <si>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</si>
  <si>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</si>
  <si>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</si>
  <si>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</si>
  <si>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</si>
  <si>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</si>
  <si>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</si>
  <si>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</si>
  <si>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</si>
  <si>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</si>
  <si>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</si>
  <si>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</si>
  <si>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</si>
  <si>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</si>
  <si>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</si>
  <si>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</si>
  <si>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</si>
  <si>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</si>
  <si>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</si>
  <si>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</si>
  <si>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</si>
  <si>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</si>
  <si>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</si>
  <si>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</si>
  <si>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</si>
  <si>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</si>
  <si>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</si>
  <si>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</si>
  <si>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</si>
  <si>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</si>
  <si>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</si>
  <si>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</si>
  <si>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</si>
  <si>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</si>
  <si>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</si>
  <si>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</si>
  <si>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</si>
  <si>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</si>
  <si>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</si>
  <si>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</si>
  <si>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</si>
  <si>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</si>
  <si>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</si>
  <si>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</si>
  <si>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</si>
  <si>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</si>
  <si>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</si>
  <si>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</si>
  <si>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</si>
  <si>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</si>
  <si>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</si>
  <si>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</si>
  <si>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</si>
  <si>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</si>
  <si>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</si>
  <si>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</si>
  <si>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</si>
  <si>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</si>
  <si>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</si>
  <si>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</si>
  <si>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</si>
  <si>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</si>
  <si>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</si>
  <si>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</si>
  <si>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</si>
  <si>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</si>
  <si>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</si>
  <si>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</si>
  <si>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</si>
  <si>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</si>
  <si>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</si>
  <si>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</si>
  <si>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</si>
  <si>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</si>
  <si>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</si>
  <si>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</si>
  <si>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</si>
  <si>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</si>
  <si>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</si>
  <si>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</si>
  <si>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</si>
  <si>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</si>
  <si>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</si>
  <si>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</si>
  <si>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</si>
  <si>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</si>
  <si>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</si>
  <si>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</si>
  <si>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</si>
  <si>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</si>
  <si>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</si>
  <si>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</si>
  <si>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</si>
  <si>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</si>
  <si>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</si>
  <si>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</si>
  <si>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</si>
  <si>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</si>
  <si>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</si>
  <si>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</si>
  <si>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</si>
  <si>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</si>
  <si>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</si>
  <si>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</si>
  <si>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</si>
  <si>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</si>
  <si>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</si>
  <si>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</si>
  <si>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</si>
  <si>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</si>
  <si>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</si>
  <si>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</si>
  <si>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</si>
  <si>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</si>
  <si>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</si>
  <si>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</si>
  <si>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</si>
  <si>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</si>
  <si>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</si>
  <si>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</si>
  <si>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</si>
  <si>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</si>
  <si>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</si>
  <si>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</si>
  <si>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</si>
  <si>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</si>
  <si>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</si>
  <si>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</si>
  <si>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</si>
  <si>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</si>
  <si>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</si>
  <si>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</si>
  <si>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</si>
  <si>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</si>
  <si>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</si>
  <si>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</si>
  <si>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</si>
  <si>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</si>
  <si>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</si>
  <si>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</si>
  <si>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</si>
  <si>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</si>
  <si>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</si>
  <si>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</si>
  <si>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</si>
  <si>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</si>
  <si>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</si>
  <si>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</si>
  <si>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</si>
  <si>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</si>
  <si>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</si>
  <si>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</si>
  <si>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</si>
  <si>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</si>
  <si>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</si>
  <si>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</si>
  <si>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</si>
  <si>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</si>
  <si>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</si>
  <si>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</si>
  <si>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</si>
  <si>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</si>
  <si>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</si>
  <si>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</si>
  <si>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</si>
  <si>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</si>
  <si>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</si>
  <si>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</si>
  <si>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</si>
  <si>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</si>
  <si>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</si>
  <si>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</si>
  <si>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</si>
  <si>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</si>
  <si>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</si>
  <si>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</si>
  <si>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</si>
  <si>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</si>
  <si>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</si>
  <si>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</si>
  <si>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</si>
  <si>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</si>
  <si>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</si>
  <si>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</si>
  <si>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</si>
  <si>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</si>
  <si>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</si>
  <si>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</si>
  <si>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</si>
  <si>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</si>
  <si>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</si>
  <si>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</si>
  <si>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</si>
  <si>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</si>
  <si>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</si>
  <si>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</si>
  <si>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</si>
  <si>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</si>
  <si>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</si>
  <si>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</si>
  <si>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</si>
  <si>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</si>
  <si>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</si>
  <si>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</si>
  <si>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</si>
  <si>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</si>
  <si>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</si>
  <si>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</si>
  <si>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</si>
  <si>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</si>
  <si>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</si>
  <si>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</si>
  <si>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</si>
  <si>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</si>
  <si>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</si>
  <si>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</si>
  <si>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</si>
  <si>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</si>
  <si>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</si>
  <si>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</si>
  <si>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</si>
  <si>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</si>
  <si>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</si>
  <si>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</si>
  <si>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</si>
  <si>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</si>
  <si>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</si>
  <si>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</si>
  <si>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</si>
  <si>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</si>
  <si>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</si>
  <si>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</si>
  <si>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</si>
  <si>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</si>
  <si>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</si>
  <si>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</si>
  <si>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</si>
  <si>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</si>
  <si>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</si>
  <si>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</si>
  <si>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</si>
  <si>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</si>
  <si>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</si>
  <si>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</si>
  <si>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</si>
  <si>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</si>
  <si>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</si>
  <si>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</si>
  <si>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</si>
  <si>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</si>
  <si>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</si>
  <si>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</si>
  <si>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</si>
  <si>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</si>
  <si>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</si>
  <si>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</si>
  <si>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</si>
  <si>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</si>
  <si>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</si>
  <si>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</si>
  <si>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</si>
  <si>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</si>
  <si>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</si>
  <si>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</si>
  <si>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</si>
  <si>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</si>
  <si>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</si>
  <si>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</si>
  <si>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</si>
  <si>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</si>
  <si>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</si>
  <si>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</si>
  <si>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</si>
  <si>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</si>
  <si>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</si>
  <si>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</si>
  <si>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</si>
  <si>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</si>
  <si>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</si>
  <si>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</si>
  <si>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</si>
  <si>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</si>
  <si>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</si>
  <si>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</si>
  <si>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</si>
  <si>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</si>
  <si>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</si>
  <si>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</si>
  <si>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</si>
  <si>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</si>
  <si>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</si>
  <si>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</si>
  <si>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</si>
  <si>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</si>
  <si>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</si>
  <si>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</si>
  <si>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</si>
  <si>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</si>
  <si>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</si>
  <si>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</si>
  <si>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</si>
  <si>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</si>
  <si>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</si>
  <si>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</si>
  <si>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</si>
  <si>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</si>
  <si>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</si>
  <si>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</si>
  <si>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</si>
  <si>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</si>
  <si>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</si>
  <si>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</si>
  <si>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</si>
  <si>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</si>
  <si>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</si>
  <si>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</si>
  <si>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</si>
  <si>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</si>
  <si>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</si>
  <si>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</si>
  <si>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</si>
  <si>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</si>
  <si>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</si>
  <si>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</si>
  <si>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</si>
  <si>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</si>
  <si>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</si>
  <si>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</si>
  <si>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</si>
  <si>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</si>
  <si>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</si>
  <si>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</si>
  <si>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</si>
  <si>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</si>
  <si>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</si>
  <si>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</si>
  <si>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</si>
  <si>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</si>
  <si>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</si>
  <si>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</si>
  <si>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</si>
  <si>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</si>
  <si>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</si>
  <si>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</si>
  <si>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</si>
  <si>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</si>
  <si>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</si>
  <si>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</si>
  <si>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</si>
  <si>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</si>
  <si>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</si>
  <si>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</si>
  <si>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</si>
  <si>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</si>
  <si>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</si>
  <si>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</si>
  <si>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</si>
  <si>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</si>
  <si>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</si>
  <si>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</si>
  <si>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</si>
  <si>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</si>
  <si>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</si>
  <si>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</si>
  <si>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</si>
  <si>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</si>
  <si>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</si>
  <si>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</si>
  <si>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</si>
  <si>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</si>
  <si>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</si>
  <si>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</si>
  <si>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</si>
  <si>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</si>
  <si>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</si>
  <si>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</si>
  <si>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</si>
  <si>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</si>
  <si>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</si>
  <si>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</si>
  <si>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</si>
  <si>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</si>
  <si>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</si>
  <si>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</si>
  <si>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</si>
  <si>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</si>
  <si>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</si>
  <si>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</si>
  <si>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</si>
  <si>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</si>
  <si>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</si>
  <si>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</si>
  <si>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</si>
  <si>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</si>
  <si>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</si>
  <si>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</si>
  <si>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</si>
  <si>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</si>
  <si>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</si>
  <si>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</si>
  <si>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</si>
  <si>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</si>
  <si>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</si>
  <si>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</si>
  <si>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</si>
  <si>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</si>
  <si>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</si>
  <si>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</si>
  <si>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</si>
  <si>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</si>
  <si>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</si>
  <si>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</si>
  <si>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</si>
  <si>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</si>
  <si>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</si>
  <si>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</si>
  <si>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</si>
  <si>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</si>
  <si>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</si>
  <si>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</si>
  <si>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</si>
  <si>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</si>
  <si>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</si>
  <si>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</si>
  <si>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</si>
  <si>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</si>
  <si>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</si>
  <si>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</si>
  <si>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</si>
  <si>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</si>
  <si>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</si>
  <si>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</si>
  <si>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</si>
  <si>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</si>
  <si>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</si>
  <si>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</si>
  <si>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</si>
  <si>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</si>
  <si>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</si>
  <si>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</si>
  <si>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</si>
  <si>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</si>
  <si>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</si>
  <si>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</si>
  <si>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</si>
  <si>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</si>
  <si>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</si>
  <si>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</si>
  <si>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</si>
  <si>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</si>
  <si>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</si>
  <si>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</si>
  <si>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</si>
  <si>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</si>
  <si>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</si>
  <si>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</si>
  <si>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</si>
  <si>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</si>
  <si>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</si>
  <si>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</si>
  <si>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</si>
  <si>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</si>
  <si>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</si>
  <si>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</si>
  <si>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</si>
  <si>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</si>
  <si>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</si>
  <si>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</si>
  <si>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</si>
  <si>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</si>
  <si>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</si>
  <si>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</si>
  <si>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</si>
  <si>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</si>
  <si>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</si>
  <si>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</si>
  <si>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</si>
  <si>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</si>
  <si>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</si>
  <si>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</si>
  <si>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</si>
  <si>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</si>
  <si>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</si>
  <si>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</si>
  <si>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</si>
  <si>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</si>
  <si>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</si>
  <si>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</si>
  <si>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</si>
  <si>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</si>
  <si>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</si>
  <si>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</si>
  <si>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</si>
  <si>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</si>
  <si>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</si>
  <si>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</si>
  <si>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</si>
  <si>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</si>
  <si>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</si>
  <si>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</si>
  <si>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</si>
  <si>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</si>
  <si>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</si>
  <si>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</si>
  <si>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</si>
  <si>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</si>
  <si>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</si>
  <si>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</si>
  <si>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</si>
  <si>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</si>
  <si>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</si>
  <si>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</si>
  <si>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</si>
  <si>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</si>
  <si>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</si>
  <si>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</si>
  <si>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</si>
  <si>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</si>
  <si>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</si>
  <si>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</si>
  <si>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</si>
  <si>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</si>
  <si>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</si>
  <si>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</si>
  <si>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</si>
  <si>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</si>
  <si>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</si>
  <si>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</si>
  <si>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</si>
  <si>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</si>
  <si>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</si>
  <si>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</si>
  <si>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</si>
  <si>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</si>
  <si>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</si>
  <si>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</si>
  <si>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</si>
  <si>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</si>
  <si>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</si>
  <si>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</si>
  <si>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</si>
  <si>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</si>
  <si>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</si>
  <si>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</si>
  <si>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</si>
  <si>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</si>
  <si>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</si>
  <si>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</si>
  <si>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</si>
  <si>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</si>
  <si>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</si>
  <si>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</si>
  <si>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</si>
  <si>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</si>
  <si>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</si>
  <si>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</si>
  <si>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</si>
  <si>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</si>
  <si>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</si>
  <si>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</si>
  <si>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</si>
  <si>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</si>
  <si>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</si>
  <si>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</si>
  <si>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</si>
  <si>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</si>
  <si>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</si>
  <si>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</si>
  <si>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</si>
  <si>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</si>
  <si>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</si>
  <si>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</si>
  <si>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</si>
  <si>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</si>
  <si>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</si>
  <si>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</si>
  <si>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</si>
  <si>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</si>
  <si>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</si>
  <si>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</si>
  <si>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</si>
  <si>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</si>
  <si>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</si>
  <si>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</si>
  <si>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</si>
  <si>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</si>
  <si>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</si>
  <si>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</si>
  <si>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</si>
  <si>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</si>
  <si>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</si>
  <si>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</si>
  <si>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</si>
  <si>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</si>
  <si>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</si>
  <si>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</si>
  <si>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</si>
  <si>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</si>
  <si>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</si>
  <si>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</si>
  <si>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</si>
  <si>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</si>
  <si>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</si>
  <si>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</si>
  <si>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</si>
  <si>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</si>
  <si>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</si>
  <si>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</si>
  <si>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</si>
  <si>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</si>
  <si>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</si>
  <si>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</si>
  <si>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</si>
  <si>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</si>
  <si>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</si>
  <si>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</si>
  <si>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</si>
  <si>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</si>
  <si>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</si>
  <si>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</si>
  <si>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</si>
  <si>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</si>
  <si>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</si>
  <si>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</si>
  <si>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</si>
  <si>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</si>
  <si>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</si>
  <si>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</si>
  <si>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</si>
  <si>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</si>
  <si>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</si>
  <si>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</si>
  <si>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</si>
  <si>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</si>
  <si>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</si>
  <si>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</si>
  <si>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</si>
  <si>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</si>
  <si>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</si>
  <si>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</si>
  <si>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</si>
  <si>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</si>
  <si>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</si>
  <si>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</si>
  <si>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</si>
  <si>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</si>
  <si>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</si>
  <si>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</si>
  <si>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</si>
  <si>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</si>
  <si>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</si>
  <si>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</si>
  <si>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</si>
  <si>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</si>
  <si>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</si>
  <si>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</si>
  <si>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</si>
  <si>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</si>
  <si>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</si>
  <si>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</si>
  <si>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</si>
  <si>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</si>
  <si>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</si>
  <si>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</si>
  <si>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</si>
  <si>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</si>
  <si>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</si>
  <si>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</si>
  <si>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</si>
  <si>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</si>
  <si>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</si>
  <si>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</si>
  <si>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</si>
  <si>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</si>
  <si>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</si>
  <si>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</si>
  <si>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</si>
  <si>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</si>
  <si>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</si>
  <si>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</si>
  <si>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</si>
  <si>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</si>
  <si>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</si>
  <si>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</si>
  <si>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</si>
  <si>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</si>
  <si>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</si>
  <si>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</si>
  <si>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</si>
  <si>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</si>
  <si>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</si>
  <si>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</si>
  <si>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</si>
  <si>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</si>
  <si>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</si>
  <si>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</si>
  <si>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</si>
  <si>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</si>
  <si>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</si>
  <si>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</si>
  <si>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</si>
  <si>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</si>
  <si>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</si>
  <si>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</si>
  <si>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</si>
  <si>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</si>
  <si>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</si>
  <si>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</si>
  <si>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</si>
  <si>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</si>
  <si>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</si>
  <si>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</si>
  <si>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</si>
  <si>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</si>
  <si>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</si>
  <si>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</si>
  <si>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</si>
  <si>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</si>
  <si>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</si>
  <si>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</si>
  <si>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</si>
  <si>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</si>
  <si>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</si>
  <si>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</si>
  <si>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</si>
  <si>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</si>
  <si>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</si>
  <si>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</si>
  <si>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</si>
  <si>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</si>
  <si>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</si>
  <si>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</si>
  <si>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</si>
  <si>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</si>
  <si>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</si>
  <si>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</si>
  <si>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</si>
  <si>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</si>
  <si>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</si>
  <si>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</si>
  <si>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</si>
  <si>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</si>
  <si>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</si>
  <si>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</si>
  <si>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</si>
  <si>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</si>
  <si>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</si>
  <si>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</si>
  <si>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</si>
  <si>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</si>
  <si>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</si>
  <si>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</si>
  <si>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</si>
  <si>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</si>
  <si>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</si>
  <si>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</si>
  <si>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</si>
  <si>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</si>
  <si>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</si>
  <si>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</si>
  <si>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</si>
  <si>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</si>
  <si>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</si>
  <si>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</si>
  <si>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</si>
  <si>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</si>
  <si>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</si>
  <si>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</si>
  <si>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</si>
  <si>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</si>
  <si>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</si>
  <si>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</si>
  <si>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</si>
  <si>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</si>
  <si>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</si>
  <si>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</si>
  <si>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</si>
  <si>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</si>
  <si>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</si>
  <si>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</si>
  <si>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</si>
  <si>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</si>
  <si>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</si>
  <si>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</si>
  <si>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</si>
  <si>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</si>
  <si>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</si>
  <si>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</si>
  <si>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</si>
  <si>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</si>
  <si>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</si>
  <si>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</si>
  <si>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</si>
  <si>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</si>
  <si>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</si>
  <si>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</si>
  <si>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</si>
  <si>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</si>
  <si>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</si>
  <si>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</si>
  <si>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</si>
  <si>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</si>
  <si>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</si>
  <si>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</si>
  <si>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</si>
  <si>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</si>
  <si>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</si>
  <si>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</si>
  <si>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</si>
  <si>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</si>
  <si>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</si>
  <si>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</si>
  <si>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</si>
  <si>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</si>
  <si>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</si>
  <si>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</si>
  <si>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</si>
  <si>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</si>
  <si>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</si>
  <si>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</si>
  <si>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</si>
  <si>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</si>
  <si>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</si>
  <si>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</si>
  <si>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</si>
  <si>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</si>
  <si>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</si>
  <si>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</si>
  <si>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</si>
  <si>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</si>
  <si>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</si>
  <si>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</si>
  <si>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</si>
  <si>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</si>
  <si>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</si>
  <si>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</si>
  <si>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</si>
  <si>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</si>
  <si>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</si>
  <si>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</si>
  <si>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</si>
  <si>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</si>
  <si>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</si>
  <si>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</si>
  <si>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</si>
  <si>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</si>
  <si>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</si>
  <si>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</si>
  <si>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</si>
  <si>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</si>
  <si>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</si>
  <si>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</si>
  <si>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</si>
  <si>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</si>
  <si>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</si>
  <si>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</si>
  <si>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</si>
  <si>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</si>
  <si>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</si>
  <si>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</si>
  <si>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</si>
  <si>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</si>
  <si>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</si>
  <si>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</si>
  <si>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</si>
  <si>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</si>
  <si>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</si>
  <si>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</si>
  <si>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</si>
  <si>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</si>
  <si>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</si>
  <si>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</si>
  <si>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</si>
  <si>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</si>
  <si>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</si>
  <si>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</si>
  <si>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</si>
  <si>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</si>
  <si>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</si>
  <si>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</si>
  <si>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</si>
  <si>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</si>
  <si>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</si>
  <si>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</si>
  <si>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</si>
  <si>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</si>
  <si>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</si>
  <si>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</si>
  <si>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</si>
  <si>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</si>
  <si>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</si>
  <si>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</si>
  <si>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</si>
  <si>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</si>
  <si>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</si>
  <si>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</si>
  <si>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</si>
  <si>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</si>
  <si>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</si>
  <si>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</si>
  <si>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</si>
  <si>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</si>
  <si>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</si>
  <si>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</si>
  <si>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</si>
  <si>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</si>
  <si>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</si>
  <si>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</si>
  <si>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</si>
  <si>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</si>
  <si>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</si>
  <si>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</si>
  <si>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</si>
  <si>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</si>
  <si>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</si>
  <si>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</si>
  <si>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</si>
  <si>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</si>
  <si>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</si>
  <si>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</si>
  <si>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</si>
  <si>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</si>
  <si>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</si>
  <si>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</si>
  <si>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</si>
  <si>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</si>
  <si>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</si>
  <si>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</si>
  <si>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</si>
  <si>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</si>
  <si>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</si>
  <si>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</si>
  <si>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</si>
  <si>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</si>
  <si>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</si>
  <si>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</si>
  <si>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</si>
  <si>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</si>
  <si>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</si>
  <si>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</si>
  <si>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</si>
  <si>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</si>
  <si>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</si>
  <si>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</si>
  <si>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</si>
  <si>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</si>
  <si>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</si>
  <si>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</si>
  <si>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</si>
  <si>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</si>
  <si>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</si>
  <si>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</si>
  <si>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</si>
  <si>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</si>
  <si>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</si>
  <si>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</si>
  <si>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</si>
  <si>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</si>
  <si>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</si>
  <si>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</si>
  <si>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</si>
  <si>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</si>
  <si>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</si>
  <si>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</si>
  <si>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</si>
  <si>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</si>
  <si>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</si>
  <si>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</si>
  <si>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</si>
  <si>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</si>
  <si>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</si>
  <si>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</si>
  <si>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</si>
  <si>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</si>
  <si>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</si>
  <si>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</si>
  <si>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</si>
  <si>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</si>
  <si>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</si>
  <si>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</si>
  <si>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</si>
  <si>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</si>
  <si>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</si>
  <si>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</si>
  <si>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</si>
  <si>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</si>
  <si>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</si>
  <si>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</si>
  <si>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</si>
  <si>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</si>
  <si>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</si>
  <si>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</si>
  <si>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</si>
  <si>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</si>
  <si>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</si>
  <si>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</si>
  <si>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</si>
  <si>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</si>
  <si>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</si>
  <si>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</si>
  <si>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</si>
  <si>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</si>
  <si>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</si>
  <si>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</si>
  <si>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</si>
  <si>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</si>
  <si>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</si>
  <si>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</si>
  <si>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</si>
  <si>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</si>
  <si>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</si>
  <si>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</si>
  <si>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</si>
  <si>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</si>
  <si>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</si>
  <si>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</si>
  <si>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</si>
  <si>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</si>
  <si>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</si>
  <si>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</si>
  <si>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</si>
  <si>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</si>
  <si>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</si>
  <si>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</si>
  <si>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</si>
  <si>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</si>
  <si>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</si>
  <si>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</si>
  <si>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</si>
  <si>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</si>
  <si>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</si>
  <si>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</si>
  <si>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</si>
  <si>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</si>
  <si>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</si>
  <si>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</si>
  <si>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</si>
  <si>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</si>
  <si>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</si>
  <si>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</si>
  <si>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</si>
  <si>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</si>
  <si>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</si>
  <si>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</si>
  <si>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</si>
  <si>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</si>
  <si>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</si>
  <si>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</si>
  <si>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</si>
  <si>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</si>
  <si>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</si>
  <si>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</si>
  <si>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</si>
  <si>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</si>
  <si>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</si>
  <si>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</si>
  <si>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</si>
  <si>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</si>
  <si>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</si>
  <si>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</si>
  <si>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</si>
  <si>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</si>
  <si>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</si>
  <si>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</si>
  <si>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</si>
  <si>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</si>
  <si>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</si>
  <si>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</si>
  <si>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</si>
  <si>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</si>
  <si>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</si>
  <si>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</si>
  <si>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</si>
  <si>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</si>
  <si>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</si>
  <si>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</si>
  <si>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</si>
  <si>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</si>
  <si>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</si>
  <si>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</si>
  <si>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</si>
  <si>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</si>
  <si>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</si>
  <si>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</si>
  <si>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</si>
  <si>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</si>
  <si>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</si>
  <si>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</si>
  <si>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</si>
  <si>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</si>
  <si>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</si>
  <si>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</si>
  <si>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</si>
  <si>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</si>
  <si>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</si>
  <si>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</si>
  <si>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</si>
  <si>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</si>
  <si>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</si>
  <si>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</si>
  <si>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</si>
  <si>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</si>
  <si>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</si>
  <si>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</si>
  <si>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</si>
  <si>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</si>
  <si>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</si>
  <si>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</si>
  <si>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</si>
  <si>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</si>
  <si>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</si>
  <si>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</si>
  <si>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</si>
  <si>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</si>
  <si>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</si>
  <si>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</si>
  <si>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</si>
  <si>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</si>
  <si>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</si>
  <si>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</si>
  <si>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</si>
  <si>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</si>
  <si>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</si>
  <si>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</si>
  <si>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</si>
  <si>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</si>
  <si>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</si>
  <si>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</si>
  <si>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</si>
  <si>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</si>
  <si>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</si>
  <si>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</si>
  <si>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</si>
  <si>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</si>
  <si>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</si>
  <si>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</si>
  <si>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</si>
  <si>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</si>
  <si>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</si>
  <si>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</si>
  <si>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</si>
  <si>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</si>
  <si>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</si>
  <si>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</si>
  <si>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</si>
  <si>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</si>
  <si>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</si>
  <si>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</si>
  <si>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</si>
  <si>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</si>
  <si>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</si>
  <si>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</si>
  <si>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</si>
  <si>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</si>
  <si>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</si>
  <si>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</si>
  <si>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</si>
  <si>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</si>
  <si>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</si>
  <si>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</si>
  <si>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</si>
  <si>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</si>
  <si>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</si>
  <si>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</si>
  <si>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</si>
  <si>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</si>
  <si>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</si>
  <si>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</si>
  <si>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</si>
  <si>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</si>
  <si>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</si>
  <si>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</si>
  <si>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</si>
  <si>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</si>
  <si>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</si>
  <si>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</si>
  <si>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</si>
  <si>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</si>
  <si>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</si>
  <si>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</si>
  <si>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</si>
  <si>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</si>
  <si>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</si>
  <si>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</si>
  <si>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</si>
  <si>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</si>
  <si>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</si>
  <si>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</si>
  <si>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</si>
  <si>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</si>
  <si>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</si>
  <si>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</si>
  <si>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</si>
  <si>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</si>
  <si>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</si>
  <si>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</si>
  <si>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</si>
  <si>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</si>
  <si>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</si>
  <si>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</si>
  <si>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</si>
  <si>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</si>
  <si>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</si>
  <si>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</si>
  <si>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</si>
  <si>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</si>
  <si>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</si>
  <si>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</si>
  <si>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</si>
  <si>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</si>
  <si>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</si>
  <si>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</si>
  <si>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</si>
  <si>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</si>
  <si>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</si>
  <si>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</si>
  <si>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</si>
  <si>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</si>
  <si>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</si>
  <si>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</si>
  <si>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</si>
  <si>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</si>
  <si>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</si>
  <si>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</si>
  <si>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</si>
  <si>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</si>
  <si>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</si>
  <si>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</si>
  <si>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</si>
  <si>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</si>
  <si>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</si>
  <si>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</si>
  <si>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</si>
  <si>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</si>
  <si>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</si>
  <si>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</si>
  <si>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</si>
  <si>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</si>
  <si>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</si>
  <si>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</si>
  <si>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</si>
  <si>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</si>
  <si>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</si>
  <si>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</si>
  <si>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</si>
  <si>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</si>
  <si>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</si>
  <si>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</si>
  <si>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</si>
  <si>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</si>
  <si>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</si>
  <si>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</si>
  <si>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</si>
  <si>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</si>
  <si>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</si>
  <si>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</si>
  <si>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</si>
  <si>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</si>
  <si>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</si>
  <si>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</si>
  <si>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</si>
  <si>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</si>
  <si>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</si>
  <si>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</si>
  <si>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</si>
  <si>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</si>
  <si>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</si>
  <si>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</si>
  <si>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</si>
  <si>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</si>
  <si>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</si>
  <si>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</si>
  <si>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</si>
  <si>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</si>
  <si>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</si>
  <si>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</si>
  <si>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</si>
  <si>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</si>
  <si>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</si>
  <si>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</si>
  <si>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</si>
  <si>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</si>
  <si>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</si>
  <si>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</si>
  <si>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</si>
  <si>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</si>
  <si>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</si>
  <si>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</si>
  <si>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</si>
  <si>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</si>
  <si>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</si>
  <si>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</si>
  <si>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</si>
  <si>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</si>
  <si>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</si>
  <si>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</si>
  <si>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</si>
  <si>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</si>
  <si>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</si>
  <si>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</si>
  <si>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</si>
  <si>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</si>
  <si>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</si>
  <si>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</si>
  <si>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</si>
  <si>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</si>
  <si>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</si>
  <si>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</si>
  <si>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</si>
  <si>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</si>
  <si>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</si>
  <si>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</si>
  <si>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</si>
  <si>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</si>
  <si>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</si>
  <si>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</si>
  <si>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</si>
  <si>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</si>
  <si>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</si>
  <si>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</si>
  <si>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</si>
  <si>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</si>
  <si>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</si>
  <si>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</si>
  <si>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</si>
  <si>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</si>
  <si>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</si>
  <si>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</si>
  <si>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</si>
  <si>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</si>
  <si>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</si>
  <si>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</si>
  <si>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</si>
  <si>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</si>
  <si>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</si>
  <si>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</si>
  <si>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</si>
  <si>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</si>
  <si>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</si>
  <si>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</si>
  <si>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</si>
  <si>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</si>
  <si>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</si>
  <si>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</si>
  <si>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</si>
  <si>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</si>
  <si>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</si>
  <si>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</si>
  <si>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</si>
  <si>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</si>
  <si>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</si>
  <si>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</si>
  <si>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</si>
  <si>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</si>
  <si>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</si>
  <si>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</si>
  <si>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</si>
  <si>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</si>
  <si>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</si>
  <si>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</si>
  <si>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</si>
  <si>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</si>
  <si>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</si>
  <si>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</si>
  <si>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</si>
  <si>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</si>
  <si>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</si>
  <si>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</si>
  <si>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</si>
  <si>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</si>
  <si>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</si>
  <si>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</si>
  <si>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</si>
  <si>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</si>
  <si>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</si>
  <si>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</si>
  <si>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</si>
  <si>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</si>
  <si>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</si>
  <si>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</si>
  <si>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</si>
  <si>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</si>
  <si>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</si>
  <si>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</si>
  <si>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</si>
  <si>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</si>
  <si>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</si>
  <si>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</si>
  <si>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</si>
  <si>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</si>
  <si>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</si>
  <si>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</si>
  <si>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</si>
  <si>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</si>
  <si>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</si>
  <si>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</si>
  <si>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</si>
  <si>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</si>
  <si>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</si>
  <si>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</si>
  <si>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</si>
  <si>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</si>
  <si>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</si>
  <si>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</si>
  <si>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</si>
  <si>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</si>
  <si>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</si>
  <si>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</si>
  <si>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</si>
  <si>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</si>
  <si>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</si>
  <si>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</si>
  <si>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</si>
  <si>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</si>
  <si>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</si>
  <si>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</si>
  <si>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</si>
  <si>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</si>
  <si>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</si>
  <si>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</si>
  <si>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</si>
  <si>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</si>
  <si>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</si>
  <si>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</si>
  <si>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</si>
  <si>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</si>
  <si>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</si>
  <si>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</si>
  <si>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</si>
  <si>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</si>
  <si>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</si>
  <si>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</si>
  <si>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</si>
  <si>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</si>
  <si>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</si>
  <si>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</si>
  <si>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</si>
  <si>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</si>
  <si>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</si>
  <si>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</si>
  <si>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</si>
  <si>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</si>
  <si>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</si>
  <si>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</si>
  <si>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</si>
  <si>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</si>
  <si>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</si>
  <si>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</si>
  <si>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</si>
  <si>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</si>
  <si>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</si>
  <si>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</si>
  <si>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</si>
  <si>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</si>
  <si>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</si>
  <si>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</si>
  <si>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</si>
  <si>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</si>
  <si>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</si>
  <si>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</si>
  <si>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</si>
  <si>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</si>
  <si>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</si>
  <si>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</si>
  <si>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</si>
  <si>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</si>
  <si>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</si>
  <si>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</si>
  <si>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</si>
  <si>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</si>
  <si>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</si>
  <si>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</si>
  <si>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</si>
  <si>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</si>
  <si>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</si>
  <si>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</si>
  <si>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</si>
  <si>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</si>
  <si>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</si>
  <si>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</si>
  <si>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</si>
  <si>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</si>
  <si>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</si>
  <si>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</si>
  <si>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</si>
  <si>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</si>
  <si>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</si>
  <si>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</si>
  <si>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</si>
  <si>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</si>
  <si>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</si>
  <si>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</si>
  <si>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</si>
  <si>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</si>
  <si>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</si>
  <si>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</si>
  <si>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</si>
  <si>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</si>
  <si>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</si>
  <si>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</si>
  <si>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</si>
  <si>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</si>
  <si>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</si>
  <si>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</si>
  <si>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</si>
  <si>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</si>
  <si>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</si>
  <si>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</si>
  <si>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</si>
  <si>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</si>
  <si>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</si>
  <si>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</si>
  <si>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</si>
  <si>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</si>
  <si>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</si>
  <si>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</si>
  <si>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</si>
  <si>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</si>
  <si>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</si>
  <si>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</si>
  <si>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</si>
  <si>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</si>
  <si>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</si>
  <si>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</si>
  <si>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</si>
  <si>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</si>
  <si>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</si>
  <si>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</si>
  <si>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</si>
  <si>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</si>
  <si>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</si>
  <si>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</si>
  <si>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</si>
  <si>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</si>
  <si>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</si>
  <si>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</si>
  <si>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</si>
  <si>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</si>
  <si>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</si>
  <si>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</si>
  <si>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</si>
  <si>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</si>
  <si>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</si>
  <si>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</si>
  <si>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</si>
  <si>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</si>
  <si>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</si>
  <si>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</si>
  <si>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</si>
  <si>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</si>
  <si>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</si>
  <si>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</si>
  <si>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</si>
  <si>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</si>
  <si>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</si>
  <si>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</si>
  <si>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</si>
  <si>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</si>
  <si>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</si>
  <si>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</si>
  <si>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</si>
  <si>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</si>
  <si>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</si>
  <si>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</si>
  <si>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</si>
  <si>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</si>
  <si>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</si>
  <si>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</si>
  <si>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</si>
  <si>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</si>
  <si>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</si>
  <si>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</si>
  <si>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</si>
  <si>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</si>
  <si>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</si>
  <si>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</si>
  <si>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</si>
  <si>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</si>
  <si>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</si>
  <si>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</si>
  <si>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</si>
  <si>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</si>
  <si>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</si>
  <si>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</si>
  <si>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</si>
  <si>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</si>
  <si>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</si>
  <si>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</si>
  <si>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</si>
  <si>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</si>
  <si>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</si>
  <si>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</si>
  <si>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</si>
  <si>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</si>
  <si>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</si>
  <si>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</si>
  <si>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</si>
  <si>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</si>
  <si>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</si>
  <si>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</si>
  <si>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</si>
  <si>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</si>
  <si>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</si>
  <si>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</si>
  <si>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</si>
  <si>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</si>
  <si>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</si>
  <si>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</si>
  <si>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</si>
  <si>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</si>
  <si>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</si>
  <si>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</si>
  <si>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</si>
  <si>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</si>
  <si>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</si>
  <si>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</si>
  <si>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</si>
  <si>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</si>
  <si>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</si>
  <si>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</si>
  <si>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</si>
  <si>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</si>
  <si>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</si>
  <si>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</si>
  <si>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</si>
  <si>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</si>
  <si>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</si>
  <si>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</si>
  <si>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</si>
  <si>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</si>
  <si>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</si>
  <si>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</si>
  <si>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</si>
  <si>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</si>
  <si>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</si>
  <si>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</si>
  <si>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</si>
  <si>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</si>
  <si>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</si>
  <si>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</si>
  <si>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</si>
  <si>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</si>
  <si>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</si>
  <si>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</si>
  <si>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</si>
  <si>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</si>
  <si>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</si>
  <si>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</si>
  <si>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</si>
  <si>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</si>
  <si>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</si>
  <si>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</si>
  <si>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</si>
  <si>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</si>
  <si>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</si>
  <si>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</si>
  <si>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</si>
  <si>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</si>
  <si>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</si>
  <si>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</si>
  <si>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</si>
  <si>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</si>
  <si>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</si>
  <si>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</si>
  <si>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</si>
  <si>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</si>
  <si>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</si>
  <si>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</si>
  <si>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</si>
  <si>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</si>
  <si>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</si>
  <si>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</si>
  <si>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</si>
  <si>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</si>
  <si>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</si>
  <si>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</si>
  <si>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</si>
  <si>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</si>
  <si>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</si>
  <si>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</si>
  <si>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</si>
  <si>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</si>
  <si>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</si>
  <si>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</si>
  <si>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</si>
  <si>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</si>
  <si>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</si>
  <si>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</si>
  <si>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</si>
  <si>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</si>
  <si>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</si>
  <si>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</si>
  <si>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</si>
  <si>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</si>
  <si>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</si>
  <si>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</si>
  <si>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</si>
  <si>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</si>
  <si>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</si>
  <si>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</si>
  <si>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</si>
  <si>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</si>
  <si>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</si>
  <si>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</si>
  <si>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</si>
  <si>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</si>
  <si>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</si>
  <si>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</si>
  <si>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</si>
  <si>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</si>
  <si>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</si>
  <si>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</si>
  <si>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</si>
  <si>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</si>
  <si>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</si>
  <si>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</si>
  <si>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</si>
  <si>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</si>
  <si>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</si>
  <si>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</si>
  <si>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</si>
  <si>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</si>
  <si>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</si>
  <si>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</si>
  <si>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</si>
  <si>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</si>
  <si>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</si>
  <si>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</si>
  <si>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</si>
  <si>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</si>
  <si>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</si>
  <si>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</si>
  <si>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</si>
  <si>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</si>
  <si>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</si>
  <si>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</si>
  <si>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</si>
  <si>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</si>
  <si>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</si>
  <si>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</si>
  <si>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</si>
  <si>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</si>
  <si>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</si>
  <si>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</si>
  <si>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</si>
  <si>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</si>
  <si>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</si>
  <si>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</si>
  <si>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</si>
  <si>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</si>
  <si>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</si>
  <si>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</si>
  <si>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</si>
  <si>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</si>
  <si>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</si>
  <si>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</si>
  <si>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</si>
  <si>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</si>
  <si>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</si>
  <si>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</si>
  <si>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</si>
  <si>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</si>
  <si>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</si>
  <si>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</si>
  <si>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</si>
  <si>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</si>
  <si>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</si>
  <si>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</si>
  <si>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</si>
  <si>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</si>
  <si>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</si>
  <si>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</si>
  <si>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</si>
  <si>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</si>
  <si>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</si>
  <si>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</si>
  <si>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</si>
  <si>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</si>
  <si>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</si>
  <si>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</si>
  <si>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</si>
  <si>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</si>
  <si>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</si>
  <si>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</si>
  <si>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</si>
  <si>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</si>
  <si>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</si>
  <si>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</si>
  <si>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</si>
  <si>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</si>
  <si>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</si>
  <si>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</si>
  <si>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</si>
  <si>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</si>
  <si>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</si>
  <si>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</si>
  <si>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</si>
  <si>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</si>
  <si>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</si>
  <si>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</si>
  <si>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</si>
  <si>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</si>
  <si>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</si>
  <si>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</si>
  <si>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</si>
  <si>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</si>
  <si>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</si>
  <si>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</si>
  <si>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</si>
  <si>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</si>
  <si>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</si>
  <si>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</si>
  <si>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</si>
  <si>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</si>
  <si>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</si>
  <si>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</si>
  <si>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</si>
  <si>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</si>
  <si>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</si>
  <si>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</si>
  <si>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</si>
  <si>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</si>
  <si>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</si>
  <si>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</si>
  <si>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</si>
  <si>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</si>
  <si>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</si>
  <si>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</si>
  <si>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</si>
  <si>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</si>
  <si>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</si>
  <si>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</si>
  <si>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</si>
  <si>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</si>
  <si>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</si>
  <si>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</si>
  <si>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</si>
  <si>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</si>
  <si>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</si>
  <si>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</si>
  <si>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</si>
  <si>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</si>
  <si>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</si>
  <si>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</si>
  <si>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</si>
  <si>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</si>
  <si>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</si>
  <si>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</si>
  <si>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</si>
  <si>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</si>
  <si>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</si>
  <si>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</si>
  <si>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</si>
  <si>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</si>
  <si>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</si>
  <si>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</si>
  <si>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</si>
  <si>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</si>
  <si>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</si>
  <si>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</si>
  <si>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</si>
  <si>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</si>
  <si>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</si>
  <si>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</si>
  <si>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</si>
  <si>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</si>
  <si>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</si>
  <si>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</si>
  <si>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</si>
  <si>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</si>
  <si>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</si>
  <si>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</si>
  <si>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</si>
  <si>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</si>
  <si>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</si>
  <si>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</si>
  <si>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</si>
  <si>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</si>
  <si>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</si>
  <si>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</si>
  <si>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</si>
  <si>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</si>
  <si>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</si>
  <si>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</si>
  <si>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</si>
  <si>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</si>
  <si>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</si>
  <si>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</si>
  <si>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</si>
  <si>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</si>
  <si>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</si>
  <si>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</si>
  <si>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</si>
  <si>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</si>
  <si>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</si>
  <si>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</si>
  <si>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</si>
  <si>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</si>
  <si>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</si>
  <si>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</si>
  <si>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</si>
  <si>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</si>
  <si>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</si>
  <si>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</si>
  <si>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</si>
  <si>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</si>
  <si>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</si>
  <si>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</si>
  <si>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</si>
  <si>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</si>
  <si>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</si>
  <si>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</si>
  <si>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</si>
  <si>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</si>
  <si>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</si>
  <si>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</si>
  <si>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</si>
  <si>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</si>
  <si>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</si>
  <si>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</si>
  <si>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</si>
  <si>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</si>
  <si>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</si>
  <si>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</si>
  <si>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</si>
  <si>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</si>
  <si>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</si>
  <si>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</si>
  <si>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</si>
  <si>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</si>
  <si>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</si>
  <si>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</si>
  <si>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</si>
  <si>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</si>
  <si>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</si>
  <si>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</si>
  <si>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</si>
  <si>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</si>
  <si>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</si>
  <si>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</si>
  <si>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</si>
  <si>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</si>
  <si>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</si>
  <si>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</si>
  <si>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</si>
  <si>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</si>
  <si>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</si>
  <si>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</si>
  <si>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</si>
  <si>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</si>
  <si>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</si>
  <si>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</si>
  <si>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</si>
  <si>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</si>
  <si>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</si>
  <si>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</si>
  <si>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</si>
  <si>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</si>
  <si>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</si>
  <si>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</si>
  <si>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</si>
  <si>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</si>
  <si>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</si>
  <si>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</si>
  <si>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</si>
  <si>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</si>
  <si>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</si>
  <si>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</si>
  <si>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</si>
  <si>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</si>
  <si>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</si>
  <si>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</si>
  <si>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</si>
  <si>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</si>
  <si>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</si>
  <si>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</si>
  <si>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</si>
  <si>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</si>
  <si>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</si>
  <si>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</si>
  <si>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</si>
  <si>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</si>
  <si>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</si>
  <si>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</si>
  <si>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</si>
  <si>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</si>
  <si>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</si>
  <si>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</si>
  <si>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</si>
  <si>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</si>
  <si>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</si>
  <si>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</si>
  <si>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</si>
  <si>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</si>
  <si>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</si>
  <si>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</si>
  <si>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</si>
  <si>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</si>
  <si>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</si>
  <si>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</si>
  <si>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</si>
  <si>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</si>
  <si>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</si>
  <si>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</si>
  <si>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</si>
  <si>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</si>
  <si>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</si>
  <si>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</si>
  <si>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</si>
  <si>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</si>
  <si>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</si>
  <si>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</si>
  <si>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</si>
  <si>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</si>
  <si>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</si>
  <si>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</si>
  <si>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</si>
  <si>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</si>
  <si>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</si>
  <si>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</si>
  <si>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</si>
  <si>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</si>
  <si>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</si>
  <si>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</si>
  <si>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</si>
  <si>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</si>
  <si>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</si>
  <si>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</si>
  <si>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</si>
  <si>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</si>
  <si>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</si>
  <si>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</si>
  <si>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</si>
  <si>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</si>
  <si>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</si>
  <si>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</si>
  <si>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</si>
  <si>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</si>
  <si>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</si>
  <si>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</si>
  <si>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</si>
  <si>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</si>
  <si>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</si>
  <si>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</si>
  <si>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</si>
  <si>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</si>
  <si>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</si>
  <si>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</si>
  <si>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</si>
  <si>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</si>
  <si>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</si>
  <si>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</si>
  <si>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</si>
  <si>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</si>
  <si>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</si>
  <si>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</si>
  <si>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</si>
  <si>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</si>
  <si>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</si>
  <si>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</si>
  <si>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</si>
  <si>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</si>
  <si>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</si>
  <si>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</si>
  <si>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</si>
  <si>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</si>
  <si>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</si>
  <si>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</si>
  <si>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</si>
  <si>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</si>
  <si>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</si>
  <si>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</si>
  <si>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</si>
  <si>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</si>
  <si>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</si>
  <si>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</si>
  <si>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</si>
  <si>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</si>
  <si>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</si>
  <si>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</si>
  <si>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</si>
  <si>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</si>
  <si>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</si>
  <si>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</si>
  <si>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</si>
  <si>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</si>
  <si>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</si>
  <si>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</si>
  <si>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</si>
  <si>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</si>
  <si>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</si>
  <si>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</si>
  <si>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</si>
  <si>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</si>
  <si>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</si>
  <si>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</si>
  <si>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</si>
  <si>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</si>
  <si>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</si>
  <si>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</si>
  <si>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</si>
  <si>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</si>
  <si>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</si>
  <si>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</si>
  <si>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</si>
  <si>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</si>
  <si>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</si>
  <si>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</si>
  <si>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</si>
  <si>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</si>
  <si>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</si>
  <si>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</si>
  <si>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</si>
  <si>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</si>
  <si>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</si>
  <si>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</si>
  <si>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</si>
  <si>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</si>
  <si>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</si>
  <si>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</si>
  <si>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</si>
  <si>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</si>
  <si>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</si>
  <si>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</si>
  <si>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</si>
  <si>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</si>
  <si>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</si>
  <si>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</si>
  <si>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</si>
  <si>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</si>
  <si>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</si>
  <si>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</si>
  <si>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</si>
  <si>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</si>
  <si>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</si>
  <si>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</si>
  <si>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</si>
  <si>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</si>
  <si>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</si>
  <si>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</si>
  <si>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</si>
  <si>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</si>
  <si>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</si>
  <si>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</si>
  <si>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</si>
  <si>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</si>
  <si>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</si>
  <si>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</si>
  <si>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</si>
  <si>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</si>
  <si>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</si>
  <si>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</si>
  <si>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</si>
  <si>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</si>
  <si>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</si>
  <si>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</si>
  <si>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</si>
  <si>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</si>
  <si>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</si>
  <si>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</si>
  <si>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</si>
  <si>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</si>
  <si>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</si>
  <si>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</si>
  <si>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</si>
  <si>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</si>
  <si>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</si>
  <si>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</si>
  <si>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</si>
  <si>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</si>
  <si>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</si>
  <si>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</si>
  <si>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</si>
  <si>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</si>
  <si>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</si>
  <si>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</si>
  <si>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</si>
  <si>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</si>
  <si>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</si>
  <si>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</si>
  <si>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</si>
  <si>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</si>
  <si>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</si>
  <si>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</si>
  <si>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</si>
  <si>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</si>
  <si>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</si>
  <si>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</si>
  <si>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</si>
  <si>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</si>
  <si>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</si>
  <si>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</si>
  <si>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</si>
  <si>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</si>
  <si>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</si>
  <si>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</si>
  <si>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</si>
  <si>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</si>
  <si>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</si>
  <si>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</si>
  <si>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</si>
  <si>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</si>
  <si>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</si>
  <si>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</si>
  <si>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</si>
  <si>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</si>
  <si>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</si>
  <si>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</si>
  <si>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</si>
  <si>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</si>
  <si>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</si>
  <si>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</si>
  <si>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</si>
  <si>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</si>
  <si>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</si>
  <si>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</si>
  <si>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</si>
  <si>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</si>
  <si>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</si>
  <si>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</si>
  <si>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</si>
  <si>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</si>
  <si>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</si>
  <si>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</si>
  <si>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</si>
  <si>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</si>
  <si>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</si>
  <si>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</si>
  <si>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</si>
  <si>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</si>
  <si>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</si>
  <si>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</si>
  <si>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</si>
  <si>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</si>
  <si>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</si>
  <si>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</si>
  <si>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</si>
  <si>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</si>
  <si>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</si>
  <si>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</si>
  <si>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</si>
  <si>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</si>
  <si>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</si>
  <si>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</si>
  <si>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</si>
  <si>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</si>
  <si>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</si>
  <si>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</si>
  <si>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</si>
  <si>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</si>
  <si>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</si>
  <si>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</si>
  <si>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</si>
  <si>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</si>
  <si>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</si>
  <si>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</si>
  <si>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</si>
  <si>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</si>
  <si>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</si>
  <si>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</si>
  <si>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</si>
  <si>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</si>
  <si>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</si>
  <si>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</si>
  <si>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</si>
  <si>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</si>
  <si>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</si>
  <si>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</si>
  <si>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</si>
  <si>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</si>
  <si>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</si>
  <si>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</si>
  <si>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</si>
  <si>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</si>
  <si>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</si>
  <si>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</si>
  <si>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</si>
  <si>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</si>
  <si>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</si>
  <si>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</si>
  <si>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</si>
  <si>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</si>
  <si>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</si>
  <si>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</si>
  <si>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</si>
  <si>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</si>
  <si>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</si>
  <si>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</si>
  <si>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</si>
  <si>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</si>
  <si>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</si>
  <si>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</si>
  <si>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</si>
  <si>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</si>
  <si>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</si>
  <si>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</si>
  <si>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</si>
  <si>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</si>
  <si>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</si>
  <si>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</si>
  <si>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</si>
  <si>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</si>
  <si>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</si>
  <si>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</si>
  <si>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</si>
  <si>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</si>
  <si>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</si>
  <si>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</si>
  <si>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</si>
  <si>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</si>
  <si>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</si>
  <si>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</si>
  <si>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</si>
  <si>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</si>
  <si>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</si>
  <si>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</si>
  <si>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</si>
  <si>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</si>
  <si>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</si>
  <si>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</si>
  <si>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</si>
  <si>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</si>
  <si>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</si>
  <si>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</si>
  <si>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</si>
  <si>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</si>
  <si>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</si>
  <si>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</si>
  <si>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</si>
  <si>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</si>
  <si>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</si>
  <si>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</si>
  <si>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</si>
  <si>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</si>
  <si>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</si>
  <si>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</si>
  <si>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</si>
  <si>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</si>
  <si>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</si>
  <si>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</si>
  <si>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</si>
  <si>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</si>
  <si>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</si>
  <si>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</si>
  <si>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</si>
  <si>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</si>
  <si>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</si>
  <si>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</si>
  <si>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</si>
  <si>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</si>
  <si>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</si>
  <si>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</si>
  <si>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</si>
  <si>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</si>
  <si>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</si>
  <si>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</si>
  <si>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</si>
  <si>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</si>
  <si>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</si>
  <si>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</si>
  <si>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</si>
  <si>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</si>
  <si>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</si>
  <si>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</si>
  <si>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</si>
  <si>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</si>
  <si>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</si>
  <si>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</si>
  <si>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</si>
  <si>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</si>
  <si>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</si>
  <si>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</si>
  <si>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</si>
  <si>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</si>
  <si>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</si>
  <si>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</si>
  <si>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</si>
  <si>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</si>
  <si>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</si>
  <si>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</si>
  <si>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</si>
  <si>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</si>
  <si>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</si>
  <si>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</si>
  <si>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</si>
  <si>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</si>
  <si>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</si>
  <si>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</si>
  <si>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</si>
  <si>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</si>
  <si>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</si>
  <si>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</si>
  <si>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</si>
  <si>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</si>
  <si>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</si>
  <si>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</si>
  <si>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</si>
  <si>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</si>
  <si>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</si>
  <si>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</si>
  <si>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</si>
  <si>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</si>
  <si>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</si>
  <si>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</si>
  <si>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</si>
  <si>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</si>
  <si>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</si>
  <si>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</si>
  <si>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</si>
  <si>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</si>
  <si>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</si>
  <si>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</si>
  <si>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</si>
  <si>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</si>
  <si>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</si>
  <si>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</si>
  <si>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</si>
  <si>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</si>
  <si>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</si>
  <si>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</si>
  <si>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</si>
  <si>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</si>
  <si>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</si>
  <si>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</si>
  <si>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</si>
  <si>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</si>
  <si>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</si>
  <si>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</si>
  <si>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</si>
  <si>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</si>
  <si>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</si>
  <si>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</si>
  <si>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</si>
  <si>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</si>
  <si>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</si>
  <si>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</si>
  <si>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</si>
  <si>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</si>
  <si>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</si>
  <si>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</si>
  <si>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</si>
  <si>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</si>
  <si>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</si>
  <si>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</si>
  <si>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</si>
  <si>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</si>
  <si>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</si>
  <si>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</si>
  <si>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</si>
  <si>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</si>
  <si>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</si>
  <si>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</si>
  <si>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</si>
  <si>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</si>
  <si>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</si>
  <si>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</si>
  <si>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</si>
  <si>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</si>
  <si>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</si>
  <si>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</si>
  <si>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</si>
  <si>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</si>
  <si>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</si>
  <si>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</si>
  <si>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</si>
  <si>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</si>
  <si>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</si>
  <si>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</si>
  <si>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</si>
  <si>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</si>
  <si>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</si>
  <si>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</si>
  <si>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</si>
  <si>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</si>
  <si>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</si>
  <si>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</si>
  <si>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</si>
  <si>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</si>
  <si>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</si>
  <si>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</si>
  <si>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</si>
  <si>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</si>
  <si>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</si>
  <si>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</si>
  <si>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</si>
  <si>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</si>
  <si>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</si>
  <si>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</si>
  <si>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</si>
  <si>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</si>
  <si>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</si>
  <si>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</si>
  <si>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</si>
  <si>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</si>
  <si>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</si>
  <si>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</si>
  <si>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</si>
  <si>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</si>
  <si>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</si>
  <si>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</si>
  <si>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</si>
  <si>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</si>
  <si>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</si>
  <si>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</si>
  <si>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</si>
  <si>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</si>
  <si>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</si>
  <si>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</si>
  <si>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</si>
  <si>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</si>
  <si>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</si>
  <si>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</si>
  <si>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</si>
  <si>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</si>
  <si>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</si>
  <si>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</si>
  <si>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</si>
  <si>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</si>
  <si>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</si>
  <si>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</si>
  <si>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</si>
  <si>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</si>
  <si>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</si>
  <si>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</si>
  <si>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</si>
  <si>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</si>
  <si>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</si>
  <si>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</si>
  <si>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</si>
  <si>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</si>
  <si>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</si>
  <si>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</si>
  <si>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</si>
  <si>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</si>
  <si>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</si>
  <si>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</si>
  <si>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</si>
  <si>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</si>
  <si>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</si>
  <si>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</si>
  <si>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</si>
  <si>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</si>
  <si>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</si>
  <si>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</si>
  <si>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</si>
  <si>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</si>
  <si>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</si>
  <si>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</si>
  <si>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</si>
  <si>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</si>
  <si>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</si>
  <si>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</si>
  <si>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</si>
  <si>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</si>
  <si>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</si>
  <si>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</si>
  <si>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</si>
  <si>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</si>
  <si>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</si>
  <si>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</si>
  <si>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</si>
  <si>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</si>
  <si>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</si>
  <si>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</si>
  <si>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</si>
  <si>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</si>
  <si>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</si>
  <si>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</si>
  <si>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</si>
  <si>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</si>
  <si>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</si>
  <si>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</si>
  <si>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</si>
  <si>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</si>
  <si>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</si>
  <si>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</si>
  <si>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</si>
  <si>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</si>
  <si>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</si>
  <si>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</si>
  <si>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</si>
  <si>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</si>
  <si>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</si>
  <si>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</si>
  <si>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</si>
  <si>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</si>
  <si>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</si>
  <si>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</si>
  <si>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</si>
  <si>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</si>
  <si>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</si>
  <si>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</si>
  <si>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</si>
  <si>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</si>
  <si>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</si>
  <si>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</si>
  <si>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</si>
  <si>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</si>
  <si>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</si>
  <si>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</si>
  <si>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</si>
  <si>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</si>
  <si>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</si>
  <si>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</si>
  <si>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</si>
  <si>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</si>
  <si>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</si>
  <si>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</si>
  <si>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</si>
  <si>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</si>
  <si>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</si>
  <si>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</si>
  <si>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</si>
  <si>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</si>
  <si>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</si>
  <si>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</si>
  <si>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</si>
  <si>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</si>
  <si>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</si>
  <si>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</si>
  <si>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</si>
  <si>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</si>
  <si>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</si>
  <si>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</si>
  <si>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</si>
  <si>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</si>
  <si>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</si>
  <si>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</si>
  <si>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</si>
  <si>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</si>
  <si>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</si>
  <si>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</si>
  <si>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</si>
  <si>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</si>
  <si>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</si>
  <si>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</si>
  <si>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</si>
  <si>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</si>
  <si>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</si>
  <si>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</si>
  <si>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</si>
  <si>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</si>
  <si>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</si>
  <si>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</si>
  <si>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</si>
  <si>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</si>
  <si>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</si>
  <si>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</si>
  <si>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</si>
  <si>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</si>
  <si>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</si>
  <si>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</si>
  <si>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</si>
  <si>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</si>
  <si>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</si>
  <si>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</si>
  <si>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</si>
  <si>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</si>
  <si>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</si>
  <si>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</si>
  <si>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</si>
  <si>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</si>
  <si>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</si>
  <si>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</si>
  <si>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</si>
  <si>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</si>
  <si>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</si>
  <si>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</si>
  <si>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</si>
  <si>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</si>
  <si>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</si>
  <si>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</si>
  <si>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</si>
  <si>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</si>
  <si>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</si>
  <si>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</si>
  <si>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</si>
  <si>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</si>
  <si>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</si>
  <si>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</si>
  <si>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</si>
  <si>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</si>
  <si>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</si>
  <si>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</si>
  <si>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</si>
  <si>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</si>
  <si>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</si>
  <si>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</si>
  <si>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</si>
  <si>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</si>
  <si>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</si>
  <si>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</si>
  <si>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</si>
  <si>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</si>
  <si>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</si>
  <si>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</si>
  <si>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</si>
  <si>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</si>
  <si>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</si>
  <si>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</si>
  <si>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</si>
  <si>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</si>
  <si>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</si>
  <si>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</si>
  <si>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</si>
  <si>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</si>
  <si>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</si>
  <si>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</si>
  <si>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</si>
  <si>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</si>
  <si>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</si>
  <si>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</si>
  <si>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</si>
  <si>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</si>
  <si>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</si>
  <si>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</si>
  <si>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</si>
  <si>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</si>
  <si>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</si>
  <si>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</si>
  <si>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</si>
  <si>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</si>
  <si>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</si>
  <si>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</si>
  <si>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</si>
  <si>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</si>
  <si>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</si>
  <si>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</si>
  <si>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</si>
  <si>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</si>
  <si>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</si>
  <si>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</si>
  <si>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</si>
  <si>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</si>
  <si>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</si>
  <si>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</si>
  <si>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</si>
  <si>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</si>
  <si>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</si>
  <si>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</si>
  <si>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</si>
  <si>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</si>
  <si>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</si>
  <si>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</si>
  <si>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</si>
  <si>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</si>
  <si>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</si>
  <si>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</si>
  <si>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</si>
  <si>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</si>
  <si>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</si>
  <si>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</si>
  <si>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</si>
  <si>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</si>
  <si>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</si>
  <si>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</si>
  <si>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</si>
  <si>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</si>
  <si>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</si>
  <si>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</si>
  <si>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</si>
  <si>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</si>
  <si>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</si>
  <si>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</si>
  <si>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</si>
  <si>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</si>
  <si>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</si>
  <si>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</si>
  <si>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</si>
  <si>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</si>
  <si>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</si>
  <si>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</si>
  <si>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</si>
  <si>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</si>
  <si>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</si>
  <si>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</si>
  <si>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</si>
  <si>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</si>
  <si>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</si>
  <si>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</si>
  <si>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</si>
  <si>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</si>
  <si>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</si>
  <si>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</si>
  <si>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</si>
  <si>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</si>
  <si>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</si>
  <si>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</si>
  <si>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</si>
  <si>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</si>
  <si>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</si>
  <si>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</si>
  <si>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</si>
  <si>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</si>
  <si>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</si>
  <si>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</si>
  <si>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</si>
  <si>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</si>
  <si>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</si>
  <si>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</si>
  <si>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</si>
  <si>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</si>
  <si>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</si>
  <si>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</si>
  <si>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</si>
  <si>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</si>
  <si>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</si>
  <si>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</si>
  <si>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</si>
  <si>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</si>
  <si>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</si>
  <si>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</si>
  <si>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</si>
  <si>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</si>
  <si>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</si>
  <si>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</si>
  <si>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</si>
  <si>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</si>
  <si>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</si>
  <si>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</si>
  <si>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</si>
  <si>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</si>
  <si>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</si>
  <si>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</si>
  <si>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</si>
  <si>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</si>
  <si>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</si>
  <si>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</si>
  <si>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</si>
  <si>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</si>
  <si>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</si>
  <si>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</si>
  <si>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</si>
  <si>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</si>
  <si>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</si>
  <si>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</si>
  <si>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</si>
  <si>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</si>
  <si>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</si>
  <si>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</si>
  <si>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</si>
  <si>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</si>
  <si>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</si>
  <si>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</si>
  <si>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</si>
  <si>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</si>
  <si>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</si>
  <si>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</si>
  <si>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</si>
  <si>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</si>
  <si>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</si>
  <si>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</si>
  <si>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</si>
  <si>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</si>
  <si>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</si>
  <si>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</si>
  <si>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</si>
  <si>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</si>
  <si>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</si>
  <si>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</si>
  <si>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</si>
  <si>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</si>
  <si>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</si>
  <si>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</si>
  <si>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</si>
  <si>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</si>
  <si>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</si>
  <si>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</si>
  <si>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</si>
  <si>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</si>
  <si>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</si>
  <si>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</si>
  <si>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</si>
  <si>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</si>
  <si>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</si>
  <si>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</si>
  <si>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</si>
  <si>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</si>
  <si>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</si>
  <si>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</si>
  <si>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</si>
  <si>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</si>
  <si>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</si>
  <si>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</si>
  <si>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</si>
  <si>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</si>
  <si>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</si>
  <si>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</si>
  <si>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</si>
  <si>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</si>
  <si>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</si>
  <si>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</si>
  <si>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</si>
  <si>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</si>
  <si>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</si>
  <si>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</si>
  <si>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</si>
  <si>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</si>
  <si>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</si>
  <si>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</si>
  <si>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</si>
  <si>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</si>
  <si>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</si>
  <si>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</si>
  <si>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</si>
  <si>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</si>
  <si>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</si>
  <si>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</si>
  <si>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</si>
  <si>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</si>
  <si>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</si>
  <si>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</si>
  <si>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</si>
  <si>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</si>
  <si>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</si>
  <si>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</si>
  <si>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</si>
  <si>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</si>
  <si>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</si>
  <si>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</si>
  <si>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</si>
  <si>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</si>
  <si>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</si>
  <si>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</si>
  <si>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</si>
  <si>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</si>
  <si>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</si>
  <si>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</si>
  <si>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</si>
  <si>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</si>
  <si>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</si>
  <si>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</si>
  <si>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</si>
  <si>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</si>
  <si>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</si>
  <si>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</si>
  <si>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</si>
  <si>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</si>
  <si>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</si>
  <si>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</si>
  <si>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</si>
  <si>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</si>
  <si>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</si>
  <si>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</si>
  <si>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</si>
  <si>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</si>
  <si>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</si>
  <si>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</si>
  <si>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</si>
  <si>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</si>
  <si>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</si>
  <si>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</si>
  <si>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</si>
  <si>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</si>
  <si>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</si>
  <si>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</si>
  <si>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</si>
  <si>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</si>
  <si>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</si>
  <si>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</si>
  <si>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</si>
  <si>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</si>
  <si>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</si>
  <si>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</si>
  <si>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</si>
  <si>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</si>
  <si>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</si>
  <si>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</si>
  <si>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</si>
  <si>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</si>
  <si>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</si>
  <si>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</si>
  <si>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</si>
  <si>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</si>
  <si>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</si>
  <si>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</si>
  <si>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</si>
  <si>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</si>
  <si>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</si>
  <si>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</si>
  <si>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</si>
  <si>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</si>
  <si>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</si>
  <si>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</si>
  <si>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</si>
  <si>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</si>
  <si>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</si>
  <si>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</si>
  <si>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</si>
  <si>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</si>
  <si>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</si>
  <si>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</si>
  <si>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</si>
  <si>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</si>
  <si>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</si>
  <si>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</si>
  <si>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</si>
  <si>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</si>
  <si>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</si>
  <si>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</si>
  <si>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</si>
  <si>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</si>
  <si>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</si>
  <si>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</si>
  <si>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</si>
  <si>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</si>
  <si>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</si>
  <si>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</si>
  <si>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</si>
  <si>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</si>
  <si>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</si>
  <si>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</si>
  <si>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</si>
  <si>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</si>
  <si>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</si>
  <si>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</si>
  <si>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</si>
  <si>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</si>
  <si>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</si>
  <si>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</si>
  <si>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</si>
  <si>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</si>
  <si>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</si>
  <si>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</si>
  <si>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</si>
  <si>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</si>
  <si>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</si>
  <si>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</si>
  <si>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</si>
  <si>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</si>
  <si>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</si>
  <si>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</si>
  <si>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</si>
  <si>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</si>
  <si>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</si>
  <si>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</si>
  <si>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</si>
  <si>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</si>
  <si>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</si>
  <si>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</si>
  <si>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</si>
  <si>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</si>
  <si>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</si>
  <si>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</si>
  <si>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</si>
  <si>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</si>
  <si>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</si>
  <si>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</si>
  <si>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</si>
  <si>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</si>
  <si>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</si>
  <si>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</si>
  <si>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</si>
  <si>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</si>
  <si>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</si>
  <si>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</si>
  <si>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</si>
  <si>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</si>
  <si>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</si>
  <si>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</si>
  <si>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</si>
  <si>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</si>
  <si>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</si>
  <si>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</si>
  <si>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</si>
  <si>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</si>
  <si>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</si>
  <si>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</si>
  <si>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</si>
  <si>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</si>
  <si>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</si>
  <si>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</si>
  <si>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</si>
  <si>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</si>
  <si>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</si>
  <si>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</si>
  <si>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</si>
  <si>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</si>
  <si>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</si>
  <si>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</si>
  <si>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</si>
  <si>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</si>
  <si>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</si>
  <si>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</si>
  <si>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</si>
  <si>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</si>
  <si>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</si>
  <si>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</si>
  <si>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</si>
  <si>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</si>
  <si>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</si>
  <si>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</si>
  <si>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</si>
  <si>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</si>
  <si>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</si>
  <si>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</si>
  <si>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</si>
  <si>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</si>
  <si>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</si>
  <si>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</si>
  <si>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</si>
  <si>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</si>
  <si>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</si>
  <si>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</si>
  <si>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</si>
  <si>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</si>
  <si>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</si>
  <si>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</si>
  <si>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</si>
  <si>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</si>
  <si>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</si>
  <si>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</si>
  <si>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</si>
  <si>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</si>
  <si>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</si>
  <si>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</si>
  <si>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</si>
  <si>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</si>
  <si>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</si>
  <si>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</si>
  <si>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</si>
  <si>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</si>
  <si>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</si>
  <si>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</si>
  <si>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</si>
  <si>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</si>
  <si>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</si>
  <si>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</si>
  <si>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</si>
  <si>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</si>
  <si>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</si>
  <si>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</si>
  <si>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</si>
  <si>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</si>
  <si>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</si>
  <si>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</si>
  <si>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</si>
  <si>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</si>
  <si>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</si>
  <si>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</si>
  <si>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</si>
  <si>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</si>
  <si>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</si>
  <si>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</si>
  <si>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</si>
  <si>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</si>
  <si>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</si>
  <si>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</si>
  <si>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</si>
  <si>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</si>
  <si>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</si>
  <si>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</si>
  <si>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</si>
  <si>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</si>
  <si>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</si>
  <si>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</si>
  <si>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</si>
  <si>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</si>
  <si>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</si>
  <si>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</si>
  <si>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</si>
  <si>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</si>
  <si>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</si>
  <si>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</si>
  <si>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</si>
  <si>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</si>
  <si>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</si>
  <si>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</si>
  <si>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</si>
  <si>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</si>
  <si>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</si>
  <si>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</si>
  <si>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</si>
  <si>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</si>
  <si>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</si>
  <si>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</si>
  <si>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</si>
  <si>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</si>
  <si>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</si>
  <si>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</si>
  <si>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</si>
  <si>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</si>
  <si>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</si>
  <si>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</si>
  <si>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</si>
  <si>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</si>
  <si>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</si>
  <si>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</si>
  <si>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</si>
  <si>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</si>
  <si>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</si>
  <si>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</si>
  <si>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</si>
  <si>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</si>
  <si>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</si>
  <si>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</si>
  <si>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</si>
  <si>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</si>
  <si>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</si>
  <si>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</si>
  <si>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</si>
  <si>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</si>
  <si>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</si>
  <si>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</si>
  <si>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</si>
  <si>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</si>
  <si>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</si>
  <si>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</si>
  <si>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</si>
  <si>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</si>
  <si>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</si>
  <si>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</si>
  <si>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</si>
  <si>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</si>
  <si>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</si>
  <si>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</si>
  <si>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</si>
  <si>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</si>
  <si>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</si>
  <si>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</si>
  <si>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</si>
  <si>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</si>
  <si>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</si>
  <si>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</si>
  <si>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</si>
  <si>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</si>
  <si>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</si>
  <si>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</si>
  <si>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</si>
  <si>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</si>
  <si>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</si>
  <si>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</si>
  <si>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</si>
  <si>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</si>
  <si>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</si>
  <si>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</si>
  <si>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</si>
  <si>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</si>
  <si>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</si>
  <si>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</si>
  <si>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</si>
  <si>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</si>
  <si>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</si>
  <si>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</si>
  <si>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</si>
  <si>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</si>
  <si>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</si>
  <si>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</si>
  <si>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</si>
  <si>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</si>
  <si>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</si>
  <si>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</si>
  <si>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</si>
  <si>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</si>
  <si>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</si>
  <si>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</si>
  <si>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</si>
  <si>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</si>
  <si>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</si>
  <si>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</si>
  <si>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</si>
  <si>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</si>
  <si>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</si>
  <si>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</si>
  <si>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</si>
  <si>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</si>
  <si>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</si>
  <si>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</si>
  <si>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</si>
  <si>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</si>
  <si>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</si>
  <si>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</si>
  <si>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</si>
  <si>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</si>
  <si>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</si>
  <si>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</si>
  <si>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</si>
  <si>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</si>
  <si>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</si>
  <si>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</si>
  <si>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</si>
  <si>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</si>
  <si>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</si>
  <si>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</si>
  <si>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</si>
  <si>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</si>
  <si>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</si>
  <si>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</si>
  <si>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</si>
  <si>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</si>
  <si>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</si>
  <si>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</si>
  <si>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</si>
  <si>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</si>
  <si>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</si>
  <si>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</si>
  <si>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</si>
  <si>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</si>
  <si>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</si>
  <si>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</si>
  <si>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</si>
  <si>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</si>
  <si>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</si>
  <si>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</si>
  <si>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</si>
  <si>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</si>
  <si>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</si>
  <si>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</si>
  <si>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</si>
  <si>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</si>
  <si>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</si>
  <si>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</si>
  <si>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</si>
  <si>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</si>
  <si>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</si>
  <si>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</si>
  <si>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</si>
  <si>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</si>
  <si>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</si>
  <si>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</si>
  <si>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</si>
  <si>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</si>
  <si>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</si>
  <si>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</si>
  <si>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</si>
  <si>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</si>
  <si>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</si>
  <si>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</si>
  <si>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</si>
  <si>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</si>
  <si>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</si>
  <si>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</si>
  <si>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</si>
  <si>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</si>
  <si>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</si>
  <si>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</si>
  <si>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</si>
  <si>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</si>
  <si>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</si>
  <si>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</si>
  <si>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</si>
  <si>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</si>
  <si>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</si>
  <si>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</si>
  <si>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</si>
  <si>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</si>
  <si>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</si>
  <si>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</si>
  <si>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</si>
  <si>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</si>
  <si>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</si>
  <si>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</si>
  <si>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</si>
  <si>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</si>
  <si>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</si>
  <si>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</si>
  <si>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</si>
  <si>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</si>
  <si>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</si>
  <si>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</si>
  <si>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</si>
  <si>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</si>
  <si>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</si>
  <si>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</si>
  <si>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</si>
  <si>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</si>
  <si>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</si>
  <si>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</si>
  <si>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</si>
  <si>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</si>
  <si>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</si>
  <si>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</si>
  <si>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</si>
  <si>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</si>
  <si>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</si>
  <si>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</si>
  <si>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</si>
  <si>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</si>
  <si>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</si>
  <si>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</si>
  <si>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</si>
  <si>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</si>
  <si>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</si>
  <si>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</si>
  <si>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</si>
  <si>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</si>
  <si>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</si>
  <si>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</si>
  <si>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</si>
  <si>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</si>
  <si>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</si>
  <si>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</si>
  <si>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</si>
  <si>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</si>
  <si>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</si>
  <si>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</si>
  <si>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</si>
  <si>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</si>
  <si>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</si>
  <si>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</si>
  <si>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</si>
  <si>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</si>
  <si>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</si>
  <si>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</si>
  <si>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</si>
  <si>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</si>
  <si>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</si>
  <si>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</si>
  <si>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</si>
  <si>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</si>
  <si>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</si>
  <si>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</si>
  <si>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</si>
  <si>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</si>
  <si>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</si>
  <si>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</si>
  <si>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</si>
  <si>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</si>
  <si>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</si>
  <si>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</si>
  <si>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</si>
  <si>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</si>
  <si>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</si>
  <si>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</si>
  <si>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</si>
  <si>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</si>
  <si>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</si>
  <si>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</si>
  <si>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</si>
  <si>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</si>
  <si>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</si>
  <si>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</si>
  <si>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</si>
  <si>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</si>
  <si>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</si>
  <si>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</si>
  <si>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</si>
  <si>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</si>
  <si>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</si>
  <si>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</si>
  <si>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</si>
  <si>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</si>
  <si>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</si>
  <si>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</si>
  <si>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</si>
  <si>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</si>
  <si>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</si>
  <si>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</si>
  <si>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</si>
  <si>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</si>
  <si>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</si>
  <si>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</si>
  <si>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</si>
  <si>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</si>
  <si>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</si>
  <si>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</si>
  <si>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</si>
  <si>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</si>
  <si>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</si>
  <si>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</si>
  <si>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</si>
  <si>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</si>
  <si>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</si>
  <si>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</si>
  <si>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</si>
  <si>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</si>
  <si>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</si>
  <si>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</si>
  <si>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</si>
  <si>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</si>
  <si>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</si>
  <si>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</si>
  <si>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</si>
  <si>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</si>
  <si>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</si>
  <si>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</si>
  <si>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</si>
  <si>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</si>
  <si>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</si>
  <si>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</si>
  <si>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</si>
  <si>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</si>
  <si>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</si>
  <si>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</si>
  <si>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</si>
  <si>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</si>
  <si>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</si>
  <si>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</si>
  <si>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</si>
  <si>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</si>
  <si>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</si>
  <si>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</si>
  <si>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</si>
  <si>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</si>
  <si>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</si>
  <si>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</si>
  <si>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</si>
  <si>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</si>
  <si>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</si>
  <si>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</si>
  <si>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</si>
  <si>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</si>
  <si>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</si>
  <si>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</si>
  <si>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</si>
  <si>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</si>
  <si>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</si>
  <si>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</si>
  <si>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</si>
  <si>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</si>
  <si>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</si>
  <si>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</si>
  <si>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</si>
  <si>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</si>
  <si>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</si>
  <si>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</si>
  <si>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</si>
  <si>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</si>
  <si>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</si>
  <si>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</si>
  <si>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</si>
  <si>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</si>
  <si>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</si>
  <si>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</si>
  <si>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</si>
  <si>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</si>
  <si>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</si>
  <si>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</si>
  <si>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</si>
  <si>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</si>
  <si>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</si>
  <si>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</si>
  <si>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</si>
  <si>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</si>
  <si>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</si>
  <si>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</si>
  <si>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</si>
  <si>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</si>
  <si>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</si>
  <si>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</si>
  <si>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</si>
  <si>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</si>
  <si>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</si>
  <si>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</si>
  <si>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</si>
  <si>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</si>
  <si>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</si>
  <si>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</si>
  <si>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</si>
  <si>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</si>
  <si>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</si>
  <si>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</si>
  <si>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</si>
  <si>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</si>
  <si>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</si>
  <si>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</si>
  <si>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</si>
  <si>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</si>
  <si>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</si>
  <si>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</si>
  <si>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</si>
  <si>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</si>
  <si>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</si>
  <si>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</si>
  <si>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</si>
  <si>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</si>
  <si>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</si>
  <si>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</si>
  <si>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</si>
  <si>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</si>
  <si>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</si>
  <si>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</si>
  <si>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</si>
  <si>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</si>
  <si>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</si>
  <si>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</si>
  <si>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</si>
  <si>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</si>
  <si>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</si>
  <si>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</si>
  <si>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</si>
  <si>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</si>
  <si>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</si>
  <si>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</si>
  <si>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</si>
  <si>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</si>
  <si>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</si>
  <si>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</si>
  <si>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</si>
  <si>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</si>
  <si>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</si>
  <si>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</si>
  <si>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</si>
  <si>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</si>
  <si>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</si>
  <si>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</si>
  <si>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</si>
  <si>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</si>
  <si>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</si>
  <si>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</si>
  <si>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</si>
  <si>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</si>
  <si>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</si>
  <si>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</si>
  <si>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</si>
  <si>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</si>
  <si>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</si>
  <si>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</si>
  <si>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</si>
  <si>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</si>
  <si>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</si>
  <si>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</si>
  <si>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</si>
  <si>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</si>
  <si>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</si>
  <si>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</si>
  <si>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</si>
  <si>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</si>
  <si>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</si>
  <si>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</si>
  <si>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</si>
  <si>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</si>
  <si>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</si>
  <si>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</si>
  <si>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</si>
  <si>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</si>
  <si>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</si>
  <si>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</si>
  <si>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</si>
  <si>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</si>
  <si>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</si>
  <si>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</si>
  <si>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</si>
  <si>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</si>
  <si>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</si>
  <si>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</si>
  <si>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</si>
  <si>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</si>
  <si>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</si>
  <si>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</si>
  <si>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</si>
  <si>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</si>
  <si>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</si>
  <si>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</si>
  <si>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</si>
  <si>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</si>
  <si>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</si>
  <si>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</si>
  <si>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</si>
  <si>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</si>
  <si>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</si>
  <si>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</si>
  <si>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</si>
  <si>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</si>
  <si>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</si>
  <si>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</si>
  <si>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</si>
  <si>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</si>
  <si>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</si>
  <si>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</si>
  <si>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</si>
  <si>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</si>
  <si>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</si>
  <si>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</si>
  <si>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</si>
  <si>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</si>
  <si>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</si>
  <si>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</si>
  <si>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</si>
  <si>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</si>
  <si>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</si>
  <si>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</si>
  <si>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</si>
  <si>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</si>
  <si>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</si>
  <si>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</si>
  <si>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</si>
  <si>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</si>
  <si>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</si>
  <si>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</si>
  <si>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</si>
  <si>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</si>
  <si>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</si>
  <si>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</si>
  <si>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</si>
  <si>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</si>
  <si>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</si>
  <si>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</si>
  <si>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</si>
  <si>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</si>
  <si>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</si>
  <si>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</si>
  <si>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</si>
  <si>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</si>
  <si>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</si>
  <si>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</si>
  <si>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</si>
  <si>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</si>
  <si>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</si>
  <si>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</si>
  <si>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</si>
  <si>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</si>
  <si>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</si>
  <si>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</si>
  <si>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</si>
  <si>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</si>
  <si>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</si>
  <si>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</si>
  <si>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</si>
  <si>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</si>
  <si>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</si>
  <si>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</si>
  <si>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</si>
  <si>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</si>
  <si>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</si>
  <si>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</si>
  <si>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</si>
  <si>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</si>
  <si>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</si>
  <si>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</si>
  <si>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</si>
  <si>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</si>
  <si>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</si>
  <si>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</si>
  <si>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</si>
  <si>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</si>
  <si>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</si>
  <si>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</si>
  <si>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</si>
  <si>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</si>
  <si>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</si>
  <si>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</si>
  <si>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</si>
  <si>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</si>
  <si>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</si>
  <si>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</si>
  <si>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</si>
  <si>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</si>
  <si>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</si>
  <si>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</si>
  <si>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</si>
  <si>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</si>
  <si>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</si>
  <si>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</si>
  <si>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</si>
  <si>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</si>
  <si>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</si>
  <si>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</si>
  <si>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</si>
  <si>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</si>
  <si>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</si>
  <si>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</si>
  <si>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</si>
  <si>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</si>
  <si>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</si>
  <si>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</si>
  <si>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</si>
  <si>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</si>
  <si>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</si>
  <si>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</si>
  <si>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</si>
  <si>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</si>
  <si>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</si>
  <si>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</si>
  <si>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</si>
  <si>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</si>
  <si>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</si>
  <si>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</si>
  <si>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</si>
  <si>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</si>
  <si>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</si>
  <si>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</si>
  <si>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</si>
  <si>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</si>
  <si>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</si>
  <si>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</si>
  <si>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</si>
  <si>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</si>
  <si>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</si>
  <si>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</si>
  <si>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</si>
  <si>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</si>
  <si>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</si>
  <si>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</si>
  <si>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</si>
  <si>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</si>
  <si>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</si>
  <si>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</si>
  <si>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</si>
  <si>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</si>
  <si>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</si>
  <si>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</si>
  <si>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</si>
  <si>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</si>
  <si>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</si>
  <si>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</si>
  <si>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</si>
  <si>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</si>
  <si>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</si>
  <si>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</si>
  <si>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</si>
  <si>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</si>
  <si>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</si>
  <si>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</si>
  <si>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</si>
  <si>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</si>
  <si>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</si>
  <si>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</si>
  <si>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</si>
  <si>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</si>
  <si>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</si>
  <si>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</si>
  <si>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</si>
  <si>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</si>
  <si>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</si>
  <si>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</si>
  <si>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</si>
  <si>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</si>
  <si>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</si>
  <si>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</si>
  <si>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</si>
  <si>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</si>
  <si>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</si>
  <si>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</si>
  <si>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</si>
  <si>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</si>
  <si>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</si>
  <si>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</si>
  <si>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</si>
  <si>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</si>
  <si>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</si>
  <si>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</si>
  <si>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</si>
  <si>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</si>
  <si>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</si>
  <si>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</si>
  <si>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</si>
  <si>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</si>
  <si>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</si>
  <si>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</si>
  <si>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</si>
  <si>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</si>
  <si>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</si>
  <si>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</si>
  <si>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</si>
  <si>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</si>
  <si>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</si>
  <si>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</si>
  <si>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</si>
  <si>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</si>
  <si>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</si>
  <si>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</si>
  <si>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</si>
  <si>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</si>
  <si>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</si>
  <si>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</si>
  <si>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</si>
  <si>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</si>
  <si>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</si>
  <si>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</si>
  <si>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</si>
  <si>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</si>
  <si>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</si>
  <si>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</si>
  <si>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</si>
  <si>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</si>
  <si>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</si>
  <si>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</si>
  <si>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</si>
  <si>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</si>
  <si>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</si>
  <si>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</si>
  <si>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</si>
  <si>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</si>
  <si>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</si>
  <si>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</si>
  <si>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</si>
  <si>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</si>
  <si>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</si>
  <si>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</si>
  <si>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</si>
  <si>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</si>
  <si>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</si>
  <si>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</si>
  <si>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</si>
  <si>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</si>
  <si>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</si>
  <si>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</si>
  <si>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</si>
  <si>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</si>
  <si>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</si>
  <si>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</si>
  <si>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</si>
  <si>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</si>
  <si>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</si>
  <si>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</si>
  <si>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</si>
  <si>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</si>
  <si>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</si>
  <si>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</si>
  <si>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</si>
  <si>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</si>
  <si>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</si>
  <si>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</si>
  <si>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</si>
  <si>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</si>
  <si>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</si>
  <si>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</si>
  <si>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</si>
  <si>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</si>
  <si>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</si>
  <si>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</si>
  <si>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</si>
  <si>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</si>
  <si>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</si>
  <si>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</si>
  <si>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</si>
  <si>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</si>
  <si>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</si>
  <si>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</si>
  <si>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</si>
  <si>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</si>
  <si>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</si>
  <si>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</si>
  <si>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</si>
  <si>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</si>
  <si>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</si>
  <si>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</si>
  <si>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</si>
  <si>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</si>
  <si>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</si>
  <si>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</si>
  <si>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</si>
  <si>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</si>
  <si>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</si>
  <si>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</si>
  <si>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</si>
  <si>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</si>
  <si>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</si>
  <si>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</si>
  <si>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</si>
  <si>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</si>
  <si>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</si>
  <si>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</si>
  <si>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</si>
  <si>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</si>
  <si>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</si>
  <si>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</si>
  <si>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</si>
  <si>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</si>
  <si>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</si>
  <si>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</si>
  <si>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</si>
  <si>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</si>
  <si>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</si>
  <si>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</si>
  <si>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</si>
  <si>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</si>
  <si>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</si>
  <si>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</si>
  <si>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</si>
  <si>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</si>
  <si>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</si>
  <si>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</si>
  <si>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</si>
  <si>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</si>
  <si>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</si>
  <si>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</si>
  <si>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</si>
  <si>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</si>
  <si>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</si>
  <si>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</si>
  <si>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</si>
  <si>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</si>
  <si>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</si>
  <si>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</si>
  <si>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</si>
  <si>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</si>
  <si>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</si>
  <si>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</si>
  <si>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</si>
  <si>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</si>
  <si>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</si>
  <si>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</si>
  <si>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</si>
  <si>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</si>
  <si>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</si>
  <si>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</si>
  <si>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</si>
  <si>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</si>
  <si>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</si>
  <si>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</si>
  <si>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</si>
  <si>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</si>
  <si>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</si>
  <si>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</si>
  <si>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</si>
  <si>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</si>
  <si>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</si>
  <si>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</si>
  <si>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</si>
  <si>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</si>
  <si>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</si>
  <si>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</si>
  <si>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</si>
  <si>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</si>
  <si>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</si>
  <si>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</si>
  <si>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</si>
  <si>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</si>
  <si>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</si>
  <si>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</si>
  <si>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</si>
  <si>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</si>
  <si>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</si>
  <si>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</si>
  <si>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</si>
  <si>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</si>
  <si>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</si>
  <si>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</si>
  <si>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</si>
  <si>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</si>
  <si>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</si>
  <si>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</si>
  <si>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</si>
  <si>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</si>
  <si>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</si>
  <si>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</si>
  <si>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</si>
  <si>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</si>
  <si>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</si>
  <si>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</si>
  <si>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</si>
  <si>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</si>
  <si>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</si>
  <si>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</si>
  <si>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</si>
  <si>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</si>
  <si>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</si>
  <si>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</si>
  <si>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</si>
  <si>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</si>
  <si>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</si>
  <si>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</si>
  <si>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</si>
  <si>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</si>
  <si>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</si>
  <si>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</si>
  <si>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</si>
  <si>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</si>
  <si>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</si>
  <si>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</si>
  <si>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</si>
  <si>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</si>
  <si>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</si>
  <si>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</si>
  <si>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</si>
  <si>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</si>
  <si>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</si>
  <si>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</si>
  <si>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</si>
  <si>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</si>
  <si>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</si>
  <si>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</si>
  <si>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</si>
  <si>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</si>
  <si>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</si>
  <si>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</si>
  <si>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</si>
  <si>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</si>
  <si>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</si>
  <si>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</si>
  <si>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</si>
  <si>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</si>
  <si>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</si>
  <si>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</si>
  <si>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</si>
  <si>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</si>
  <si>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</si>
  <si>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</si>
  <si>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</si>
  <si>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</si>
  <si>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</si>
  <si>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</si>
  <si>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</si>
  <si>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</si>
  <si>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</si>
  <si>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</si>
  <si>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</si>
  <si>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</si>
  <si>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</si>
  <si>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</si>
  <si>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</si>
  <si>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</si>
  <si>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</si>
  <si>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</si>
  <si>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</si>
  <si>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</si>
  <si>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</si>
  <si>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</si>
  <si>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</si>
  <si>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</si>
  <si>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</si>
  <si>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</si>
  <si>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</si>
  <si>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</si>
  <si>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</si>
  <si>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</si>
  <si>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</si>
  <si>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</si>
  <si>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</si>
  <si>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</si>
  <si>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</si>
  <si>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</si>
  <si>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</si>
  <si>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</si>
  <si>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</si>
  <si>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</si>
  <si>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</si>
  <si>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</si>
  <si>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</si>
  <si>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</si>
  <si>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</si>
  <si>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</si>
  <si>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</si>
  <si>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</si>
  <si>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</si>
  <si>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</si>
  <si>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</si>
  <si>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</si>
  <si>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</si>
  <si>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</si>
  <si>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</si>
  <si>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</si>
  <si>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</si>
  <si>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</si>
  <si>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</si>
  <si>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</si>
  <si>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</si>
  <si>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</si>
  <si>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</si>
  <si>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</si>
  <si>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</si>
  <si>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</si>
  <si>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</si>
  <si>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</si>
  <si>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</si>
  <si>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</si>
  <si>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</si>
  <si>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</si>
  <si>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</si>
  <si>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</si>
  <si>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</si>
  <si>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</si>
  <si>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</si>
  <si>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</si>
  <si>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</si>
  <si>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</si>
  <si>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</si>
  <si>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</si>
  <si>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</si>
  <si>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</si>
  <si>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</si>
  <si>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</si>
  <si>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</si>
  <si>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</si>
  <si>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</si>
  <si>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</si>
  <si>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</si>
  <si>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</si>
  <si>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</si>
  <si>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</si>
  <si>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</si>
  <si>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</si>
  <si>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</si>
  <si>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</si>
  <si>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</si>
  <si>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</si>
  <si>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</si>
  <si>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</si>
  <si>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</si>
  <si>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</si>
  <si>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</si>
  <si>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</si>
  <si>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</si>
  <si>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</si>
  <si>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</si>
  <si>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</si>
  <si>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</si>
  <si>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</si>
  <si>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</si>
  <si>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</si>
  <si>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</si>
  <si>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</si>
  <si>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</si>
  <si>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</si>
  <si>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</si>
  <si>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</si>
  <si>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</si>
  <si>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</si>
  <si>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</si>
  <si>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</si>
  <si>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</si>
  <si>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</si>
  <si>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</si>
  <si>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</si>
  <si>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</si>
  <si>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</si>
  <si>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</si>
  <si>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</si>
  <si>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</si>
  <si>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</si>
  <si>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</si>
  <si>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</si>
  <si>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</si>
  <si>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</si>
  <si>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</si>
  <si>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</si>
  <si>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</si>
  <si>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</si>
  <si>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</si>
  <si>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</si>
  <si>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</si>
  <si>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</si>
  <si>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</si>
  <si>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</si>
  <si>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</si>
  <si>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</si>
  <si>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</si>
  <si>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</si>
  <si>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</si>
  <si>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</si>
  <si>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</si>
  <si>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</si>
  <si>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</si>
  <si>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</si>
  <si>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</si>
  <si>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</si>
  <si>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</si>
  <si>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</si>
  <si>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</si>
  <si>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</si>
  <si>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</si>
  <si>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</si>
  <si>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</si>
  <si>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</si>
  <si>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</si>
  <si>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</si>
  <si>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</si>
  <si>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</si>
  <si>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</si>
  <si>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</si>
  <si>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</si>
  <si>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</si>
  <si>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</si>
  <si>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</si>
  <si>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</si>
  <si>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</si>
  <si>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</si>
  <si>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</si>
  <si>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</si>
  <si>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</si>
  <si>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</si>
  <si>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</si>
  <si>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</si>
  <si>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</si>
  <si>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</si>
  <si>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</si>
  <si>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</si>
  <si>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</si>
  <si>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</si>
  <si>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</si>
  <si>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</si>
  <si>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</si>
  <si>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</si>
  <si>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</si>
  <si>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</si>
  <si>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</si>
  <si>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</si>
  <si>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</si>
  <si>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</si>
  <si>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</si>
  <si>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</si>
  <si>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</si>
  <si>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</si>
  <si>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</si>
  <si>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</si>
  <si>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</si>
  <si>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</si>
  <si>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</si>
  <si>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</si>
  <si>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</si>
  <si>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</si>
  <si>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</si>
  <si>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</si>
  <si>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</si>
  <si>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</si>
  <si>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</si>
  <si>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</si>
  <si>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</si>
  <si>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</si>
  <si>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</si>
  <si>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</si>
  <si>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</si>
  <si>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</si>
  <si>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</si>
  <si>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</si>
  <si>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</si>
  <si>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</si>
  <si>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</si>
  <si>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</si>
  <si>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</si>
  <si>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</si>
  <si>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</si>
  <si>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</si>
  <si>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</si>
  <si>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</si>
  <si>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</si>
  <si>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</si>
  <si>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</si>
  <si>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</si>
  <si>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</si>
  <si>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</si>
  <si>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</si>
  <si>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</si>
  <si>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</si>
  <si>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</si>
  <si>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</si>
  <si>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</si>
  <si>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</si>
  <si>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</si>
  <si>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</si>
  <si>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</si>
  <si>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</si>
  <si>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</si>
  <si>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</si>
  <si>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</si>
  <si>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</si>
  <si>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</si>
  <si>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</si>
  <si>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</si>
  <si>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</si>
  <si>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</si>
  <si>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</si>
  <si>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</si>
  <si>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</si>
  <si>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</si>
  <si>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</si>
  <si>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</si>
  <si>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</si>
  <si>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</si>
  <si>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</si>
  <si>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</si>
  <si>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</si>
  <si>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</si>
  <si>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</si>
  <si>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</si>
  <si>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</si>
  <si>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</si>
  <si>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</si>
  <si>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</si>
  <si>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</si>
  <si>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</si>
  <si>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</si>
  <si>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</si>
  <si>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</si>
  <si>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</si>
  <si>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</si>
  <si>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</si>
  <si>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</si>
  <si>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</si>
  <si>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</si>
  <si>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</si>
  <si>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</si>
  <si>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</si>
  <si>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</si>
  <si>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</si>
  <si>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</si>
  <si>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</si>
  <si>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</si>
  <si>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</si>
  <si>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</si>
  <si>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</si>
  <si>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</si>
  <si>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</si>
  <si>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</si>
  <si>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</si>
  <si>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</si>
  <si>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</si>
  <si>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</si>
  <si>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</si>
  <si>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</si>
  <si>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</si>
  <si>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</si>
  <si>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</si>
  <si>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</si>
  <si>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</si>
  <si>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</si>
  <si>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</si>
  <si>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</si>
  <si>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</si>
  <si>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</si>
  <si>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</si>
  <si>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</si>
  <si>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</si>
  <si>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</si>
  <si>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</si>
  <si>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</si>
  <si>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</si>
  <si>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</si>
  <si>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</si>
  <si>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</si>
  <si>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</si>
  <si>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</si>
  <si>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</si>
  <si>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</si>
  <si>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</si>
  <si>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</si>
  <si>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</si>
  <si>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</si>
  <si>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</si>
  <si>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</si>
  <si>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</si>
  <si>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</si>
  <si>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</si>
  <si>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</si>
  <si>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</si>
  <si>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</si>
  <si>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</si>
  <si>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</si>
  <si>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</si>
  <si>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</si>
  <si>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</si>
  <si>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</si>
  <si>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</si>
  <si>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</si>
  <si>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</si>
  <si>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</si>
  <si>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</si>
  <si>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</si>
  <si>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</si>
  <si>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</si>
  <si>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</si>
  <si>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</si>
  <si>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</si>
  <si>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</si>
  <si>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</si>
  <si>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</si>
  <si>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</si>
  <si>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</si>
  <si>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</si>
  <si>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</si>
  <si>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</si>
  <si>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</si>
  <si>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</si>
  <si>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</si>
  <si>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</si>
  <si>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</si>
  <si>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</si>
  <si>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</si>
  <si>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</si>
  <si>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</si>
  <si>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</si>
  <si>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</si>
  <si>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</si>
  <si>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</si>
  <si>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</si>
  <si>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</si>
  <si>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</si>
  <si>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</si>
  <si>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</si>
  <si>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</si>
  <si>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</si>
  <si>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</si>
  <si>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</si>
  <si>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</si>
  <si>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</si>
  <si>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</si>
  <si>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</si>
  <si>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</si>
  <si>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</si>
  <si>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</si>
  <si>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</si>
  <si>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</si>
  <si>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</si>
  <si>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</si>
  <si>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</si>
  <si>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</si>
  <si>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</si>
  <si>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</si>
  <si>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</si>
  <si>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</si>
  <si>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</si>
  <si>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</si>
  <si>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</si>
  <si>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</si>
  <si>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</si>
  <si>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</si>
  <si>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</si>
  <si>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</si>
  <si>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</si>
  <si>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</si>
  <si>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</si>
  <si>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</si>
  <si>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</si>
  <si>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</si>
  <si>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</si>
  <si>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</si>
  <si>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</si>
  <si>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</si>
  <si>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</si>
  <si>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</si>
  <si>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</si>
  <si>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</si>
  <si>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</si>
  <si>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</si>
  <si>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</si>
  <si>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</si>
  <si>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</si>
  <si>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</si>
  <si>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</si>
  <si>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</si>
  <si>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</si>
  <si>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</si>
  <si>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</si>
  <si>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</si>
  <si>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</si>
  <si>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</si>
  <si>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</si>
  <si>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</si>
  <si>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</si>
  <si>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</si>
  <si>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</si>
  <si>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</si>
  <si>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</si>
  <si>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</si>
  <si>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</si>
  <si>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</si>
  <si>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</si>
  <si>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</si>
  <si>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</si>
  <si>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</si>
  <si>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</si>
  <si>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</si>
  <si>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</si>
  <si>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</si>
  <si>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</si>
  <si>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</si>
  <si>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</si>
  <si>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</si>
  <si>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</si>
  <si>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</si>
  <si>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</si>
  <si>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</si>
  <si>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</si>
  <si>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</si>
  <si>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</si>
  <si>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</si>
  <si>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</si>
  <si>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</si>
  <si>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</si>
  <si>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</si>
  <si>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</si>
  <si>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</si>
  <si>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</si>
  <si>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</si>
  <si>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</si>
  <si>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</si>
  <si>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</si>
  <si>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</si>
  <si>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</si>
  <si>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</si>
  <si>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</si>
  <si>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</si>
  <si>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</si>
  <si>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</si>
  <si>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</si>
  <si>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</si>
  <si>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</si>
  <si>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</si>
  <si>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</si>
  <si>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</si>
  <si>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</si>
  <si>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</si>
  <si>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</si>
  <si>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</si>
  <si>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</si>
  <si>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</si>
  <si>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</si>
  <si>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</si>
  <si>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</si>
  <si>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</si>
  <si>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</si>
  <si>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</si>
  <si>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</si>
  <si>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</si>
  <si>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</si>
  <si>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</si>
  <si>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</si>
  <si>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</si>
  <si>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</si>
  <si>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</si>
  <si>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</si>
  <si>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</si>
  <si>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</si>
  <si>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</si>
  <si>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</si>
  <si>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</si>
  <si>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</si>
  <si>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</si>
  <si>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</si>
  <si>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</si>
  <si>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</si>
  <si>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</si>
  <si>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</si>
  <si>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</si>
  <si>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</si>
  <si>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</si>
  <si>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</si>
  <si>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</si>
  <si>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</si>
  <si>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</si>
  <si>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</si>
  <si>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</si>
  <si>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</si>
  <si>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</si>
  <si>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</si>
  <si>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</si>
  <si>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</si>
  <si>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</si>
  <si>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</si>
  <si>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</si>
  <si>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</si>
  <si>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</si>
  <si>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</si>
  <si>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</si>
  <si>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</si>
  <si>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</si>
  <si>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</si>
  <si>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</si>
  <si>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</si>
  <si>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</si>
  <si>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</si>
  <si>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</si>
  <si>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</si>
  <si>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</si>
  <si>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</si>
  <si>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</si>
  <si>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</si>
  <si>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</si>
  <si>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</si>
  <si>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</si>
  <si>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</si>
  <si>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</si>
  <si>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</si>
  <si>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</si>
  <si>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</si>
  <si>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</si>
  <si>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</si>
  <si>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</si>
  <si>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</si>
  <si>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</si>
  <si>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</si>
  <si>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</si>
  <si>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</si>
  <si>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</si>
  <si>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</si>
  <si>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</si>
  <si>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</si>
  <si>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</si>
  <si>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</si>
  <si>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</si>
  <si>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</si>
  <si>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</si>
  <si>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</si>
  <si>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</si>
  <si>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</si>
  <si>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</si>
  <si>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</si>
  <si>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</si>
  <si>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</si>
  <si>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</si>
  <si>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</si>
  <si>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</si>
  <si>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</si>
  <si>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</si>
  <si>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</si>
  <si>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</si>
  <si>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</si>
  <si>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</si>
  <si>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</si>
  <si>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</si>
  <si>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</si>
  <si>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</si>
  <si>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</si>
  <si>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</si>
  <si>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</si>
  <si>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</si>
  <si>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</si>
  <si>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</si>
  <si>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</si>
  <si>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</si>
  <si>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</si>
  <si>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</si>
  <si>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</si>
  <si>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</si>
  <si>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</si>
  <si>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</si>
  <si>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</si>
  <si>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</si>
  <si>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</si>
  <si>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</si>
  <si>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</si>
  <si>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</si>
  <si>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</si>
  <si>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</si>
  <si>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</si>
  <si>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</si>
  <si>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</si>
  <si>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</si>
  <si>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</si>
  <si>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</si>
  <si>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</si>
  <si>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</si>
  <si>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</si>
  <si>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</si>
  <si>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</si>
  <si>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</si>
  <si>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</si>
  <si>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</si>
  <si>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</si>
  <si>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</si>
  <si>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</si>
  <si>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</si>
  <si>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</si>
  <si>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</si>
  <si>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</si>
  <si>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</si>
  <si>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</si>
  <si>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</si>
  <si>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</si>
  <si>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</si>
  <si>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</si>
  <si>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</si>
  <si>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</si>
  <si>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</si>
  <si>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</si>
  <si>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</si>
  <si>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</si>
  <si>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</si>
  <si>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</si>
  <si>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</si>
  <si>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</si>
  <si>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</si>
  <si>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</si>
  <si>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</si>
  <si>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</si>
  <si>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</si>
  <si>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</si>
  <si>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</si>
  <si>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</si>
  <si>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</si>
  <si>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</si>
  <si>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</si>
  <si>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</si>
  <si>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</si>
  <si>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</si>
  <si>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</si>
  <si>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</si>
  <si>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</si>
  <si>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</si>
  <si>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</si>
  <si>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</si>
  <si>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</si>
  <si>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</si>
  <si>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</si>
  <si>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</si>
  <si>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</si>
  <si>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</si>
  <si>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</si>
  <si>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</si>
  <si>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</si>
  <si>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</si>
  <si>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</si>
  <si>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</si>
  <si>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</si>
  <si>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</si>
  <si>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</si>
  <si>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</si>
  <si>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</si>
  <si>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</si>
  <si>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</si>
  <si>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</si>
  <si>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</si>
  <si>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</si>
  <si>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</si>
  <si>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</si>
  <si>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</si>
  <si>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</si>
  <si>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</si>
  <si>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</si>
  <si>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</si>
  <si>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</si>
  <si>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</si>
  <si>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</si>
  <si>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</si>
  <si>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</si>
  <si>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</si>
  <si>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</si>
  <si>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</si>
  <si>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</si>
  <si>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</si>
  <si>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</si>
  <si>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</si>
  <si>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</si>
  <si>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</si>
  <si>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</si>
  <si>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</si>
  <si>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</si>
  <si>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</si>
  <si>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</si>
  <si>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</si>
  <si>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</si>
  <si>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</si>
  <si>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</si>
  <si>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</si>
  <si>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</si>
  <si>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</si>
  <si>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</si>
  <si>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</si>
  <si>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</si>
  <si>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</si>
  <si>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</si>
  <si>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</si>
  <si>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</si>
  <si>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</si>
  <si>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</si>
  <si>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</si>
  <si>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</si>
  <si>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</si>
  <si>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</si>
  <si>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</si>
  <si>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</si>
  <si>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</si>
  <si>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</si>
  <si>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</si>
  <si>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</si>
  <si>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</si>
  <si>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</si>
  <si>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</si>
  <si>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</si>
  <si>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</si>
  <si>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</si>
  <si>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</si>
  <si>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</si>
  <si>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</si>
  <si>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</si>
  <si>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</si>
  <si>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</si>
  <si>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</si>
  <si>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</si>
  <si>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</si>
  <si>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</si>
  <si>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</si>
  <si>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</si>
  <si>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</si>
  <si>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</si>
  <si>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</si>
  <si>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</si>
  <si>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</si>
  <si>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</si>
  <si>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</si>
  <si>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</si>
  <si>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</si>
  <si>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</si>
  <si>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</si>
  <si>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</si>
  <si>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</si>
  <si>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</si>
  <si>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</si>
  <si>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</si>
  <si>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</si>
  <si>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</si>
  <si>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</si>
  <si>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</si>
  <si>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</si>
  <si>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</si>
  <si>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</si>
  <si>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</si>
  <si>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</si>
  <si>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</si>
  <si>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</si>
  <si>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</si>
  <si>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</si>
  <si>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</si>
  <si>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</si>
  <si>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</si>
  <si>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</si>
  <si>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</si>
  <si>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</si>
  <si>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</si>
  <si>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</si>
  <si>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</si>
  <si>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</si>
  <si>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</si>
  <si>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</si>
  <si>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</si>
  <si>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</si>
  <si>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</si>
  <si>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</si>
  <si>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</si>
  <si>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</si>
  <si>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</si>
  <si>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</si>
  <si>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</si>
  <si>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</si>
  <si>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</si>
  <si>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</si>
  <si>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</si>
  <si>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</si>
  <si>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</si>
  <si>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</si>
  <si>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</si>
  <si>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</si>
  <si>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</si>
  <si>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</si>
  <si>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</si>
  <si>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</si>
  <si>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</si>
  <si>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</si>
  <si>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</si>
  <si>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</si>
  <si>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</si>
  <si>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</si>
  <si>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</si>
  <si>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</si>
  <si>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</si>
  <si>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</si>
  <si>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</si>
  <si>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</si>
  <si>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</si>
  <si>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</si>
  <si>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</si>
  <si>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</si>
  <si>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</si>
  <si>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</si>
  <si>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</si>
  <si>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</si>
  <si>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</si>
  <si>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</si>
  <si>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</si>
  <si>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</si>
  <si>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</si>
  <si>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</si>
  <si>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</si>
  <si>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</si>
  <si>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</si>
  <si>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</si>
  <si>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</si>
  <si>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</si>
  <si>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</si>
  <si>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</si>
  <si>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</si>
  <si>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</si>
  <si>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</si>
  <si>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</si>
  <si>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</si>
  <si>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</si>
  <si>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</si>
  <si>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</si>
  <si>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</si>
  <si>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</si>
  <si>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</si>
  <si>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</si>
  <si>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</si>
  <si>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</si>
  <si>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</si>
  <si>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</si>
  <si>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</si>
  <si>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</si>
  <si>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</si>
  <si>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</si>
  <si>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</si>
  <si>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</si>
  <si>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</si>
  <si>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</si>
  <si>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</si>
  <si>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</si>
  <si>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</si>
  <si>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</si>
  <si>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</si>
  <si>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</si>
  <si>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</si>
  <si>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</si>
  <si>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</si>
  <si>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</si>
  <si>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</si>
  <si>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</si>
  <si>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</si>
  <si>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</si>
  <si>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</si>
  <si>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</si>
  <si>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</si>
  <si>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</si>
  <si>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</si>
  <si>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</si>
  <si>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</si>
  <si>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</si>
  <si>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</si>
  <si>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</si>
  <si>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</si>
  <si>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</si>
  <si>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</si>
  <si>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</si>
  <si>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</si>
  <si>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</si>
  <si>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</si>
  <si>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</si>
  <si>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</si>
  <si>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</si>
  <si>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</si>
  <si>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</si>
  <si>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</si>
  <si>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</si>
  <si>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</si>
  <si>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</si>
  <si>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</si>
  <si>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</si>
  <si>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</si>
  <si>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</si>
  <si>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</si>
  <si>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</si>
  <si>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</si>
  <si>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</si>
  <si>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</si>
  <si>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</si>
  <si>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</si>
  <si>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</si>
  <si>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</si>
  <si>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</si>
  <si>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</si>
  <si>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</si>
  <si>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</si>
  <si>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</si>
  <si>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</si>
  <si>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</si>
  <si>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</si>
  <si>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</si>
  <si>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</si>
  <si>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</si>
  <si>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</si>
  <si>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</si>
  <si>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</si>
  <si>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</si>
  <si>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</si>
  <si>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</si>
  <si>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</si>
  <si>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</si>
  <si>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</si>
  <si>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</si>
  <si>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</si>
  <si>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</si>
  <si>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</si>
  <si>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</si>
  <si>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</si>
  <si>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</si>
  <si>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</si>
  <si>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</si>
  <si>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</si>
  <si>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</si>
  <si>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</si>
  <si>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</si>
  <si>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</si>
  <si>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</si>
  <si>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</si>
  <si>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</si>
  <si>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</si>
  <si>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</si>
  <si>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</si>
  <si>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</si>
  <si>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</si>
  <si>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</si>
  <si>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</si>
  <si>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</si>
  <si>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</si>
  <si>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</si>
  <si>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</si>
  <si>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</si>
  <si>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</si>
  <si>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</si>
  <si>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</si>
  <si>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</si>
  <si>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</si>
  <si>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</si>
  <si>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</si>
  <si>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</si>
  <si>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</si>
  <si>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</si>
  <si>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</si>
  <si>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</si>
  <si>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</si>
  <si>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</si>
  <si>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</si>
  <si>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</si>
  <si>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</si>
  <si>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</si>
  <si>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</si>
  <si>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</si>
  <si>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</si>
  <si>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</si>
  <si>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</si>
  <si>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</si>
  <si>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</si>
  <si>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</si>
  <si>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</si>
  <si>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</si>
  <si>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</si>
  <si>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</si>
  <si>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</si>
  <si>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</si>
  <si>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</si>
  <si>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</si>
  <si>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</si>
  <si>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</si>
  <si>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</si>
  <si>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</si>
  <si>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</si>
  <si>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</si>
  <si>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</si>
  <si>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</si>
  <si>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</si>
  <si>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</si>
  <si>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</si>
  <si>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</si>
  <si>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</si>
  <si>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</si>
  <si>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</si>
  <si>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</si>
  <si>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</si>
  <si>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</si>
  <si>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</si>
  <si>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</si>
  <si>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</si>
  <si>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</si>
  <si>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</si>
  <si>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</si>
  <si>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</si>
  <si>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</si>
  <si>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</si>
  <si>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</si>
  <si>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</si>
  <si>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</si>
  <si>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</si>
  <si>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</si>
  <si>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</si>
  <si>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</si>
  <si>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</si>
  <si>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</si>
  <si>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</si>
  <si>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</si>
  <si>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</si>
  <si>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</si>
  <si>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</si>
  <si>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</si>
  <si>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</si>
  <si>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</si>
  <si>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</si>
  <si>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</si>
  <si>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</si>
  <si>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</si>
  <si>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</si>
  <si>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</si>
  <si>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</si>
  <si>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</si>
  <si>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</si>
  <si>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</si>
  <si>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</si>
  <si>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</si>
  <si>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</si>
  <si>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</si>
  <si>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</si>
  <si>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</si>
  <si>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</si>
  <si>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</si>
  <si>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</si>
  <si>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</si>
  <si>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</si>
  <si>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</si>
  <si>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</si>
  <si>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</si>
  <si>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</si>
  <si>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</si>
  <si>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</si>
  <si>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</si>
  <si>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</si>
  <si>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</si>
  <si>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</si>
  <si>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</si>
  <si>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</si>
  <si>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</si>
  <si>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</si>
  <si>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</si>
  <si>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</si>
  <si>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</si>
  <si>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</si>
  <si>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</si>
  <si>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</si>
  <si>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</si>
  <si>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</si>
  <si>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</si>
  <si>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</si>
  <si>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</si>
  <si>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</si>
  <si>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</si>
  <si>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</si>
  <si>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</si>
  <si>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</si>
  <si>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</si>
  <si>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</si>
  <si>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</si>
  <si>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</si>
  <si>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</si>
  <si>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</si>
  <si>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</si>
  <si>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</si>
  <si>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</si>
  <si>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</si>
  <si>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</si>
  <si>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</si>
  <si>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</si>
  <si>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</si>
  <si>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</si>
  <si>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</si>
  <si>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</si>
  <si>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</si>
  <si>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</si>
  <si>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</si>
  <si>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</si>
  <si>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</si>
  <si>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</si>
  <si>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</si>
  <si>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</si>
  <si>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</si>
  <si>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</si>
  <si>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</si>
  <si>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</si>
  <si>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</si>
  <si>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</si>
  <si>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</si>
  <si>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</si>
  <si>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</si>
  <si>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</si>
  <si>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</si>
  <si>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</si>
  <si>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</si>
  <si>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</si>
  <si>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</si>
  <si>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</si>
  <si>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</si>
  <si>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</si>
  <si>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</si>
  <si>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</si>
  <si>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</si>
  <si>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</si>
  <si>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</si>
  <si>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</si>
  <si>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</si>
  <si>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</si>
  <si>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</si>
  <si>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</si>
  <si>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</si>
  <si>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</si>
  <si>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</si>
  <si>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</si>
  <si>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</si>
  <si>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</si>
  <si>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</si>
  <si>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</si>
  <si>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</si>
  <si>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</si>
  <si>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</si>
  <si>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</si>
  <si>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</si>
  <si>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</si>
  <si>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</si>
  <si>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</si>
  <si>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</si>
  <si>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</si>
  <si>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</si>
  <si>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</si>
  <si>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</si>
  <si>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</si>
  <si>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</si>
  <si>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</si>
  <si>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</si>
  <si>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</si>
  <si>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</si>
  <si>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</si>
  <si>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</si>
  <si>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</si>
  <si>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</si>
  <si>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</si>
  <si>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</si>
  <si>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</si>
  <si>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</si>
  <si>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</si>
  <si>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</si>
  <si>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</si>
  <si>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</si>
  <si>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</si>
  <si>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</si>
  <si>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</si>
  <si>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</si>
  <si>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</si>
  <si>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</si>
  <si>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</si>
  <si>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</si>
  <si>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</si>
  <si>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</si>
  <si>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</si>
  <si>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</si>
  <si>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</si>
  <si>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</si>
  <si>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</si>
  <si>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</si>
  <si>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</si>
  <si>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</si>
  <si>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</si>
  <si>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</si>
  <si>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</si>
  <si>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</si>
  <si>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</si>
  <si>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</si>
  <si>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</si>
  <si>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</si>
  <si>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</si>
  <si>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</si>
  <si>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</si>
  <si>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</si>
  <si>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</si>
  <si>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</si>
  <si>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</si>
  <si>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</si>
  <si>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</si>
  <si>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</si>
  <si>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</si>
  <si>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</si>
  <si>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</si>
  <si>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</si>
  <si>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</si>
  <si>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</si>
  <si>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</si>
  <si>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</si>
  <si>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</si>
  <si>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</si>
  <si>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</si>
  <si>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</si>
  <si>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</si>
  <si>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</si>
  <si>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</si>
  <si>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</si>
  <si>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</si>
  <si>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</si>
  <si>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</si>
  <si>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</si>
  <si>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</si>
  <si>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</si>
  <si>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</si>
  <si>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</si>
  <si>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</si>
  <si>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</si>
  <si>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</si>
  <si>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</si>
  <si>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</si>
  <si>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</si>
  <si>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</si>
  <si>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</si>
  <si>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</si>
  <si>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</si>
  <si>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</si>
  <si>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</si>
  <si>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</si>
  <si>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</si>
  <si>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</si>
  <si>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</si>
  <si>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</si>
  <si>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</si>
  <si>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</si>
  <si>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</si>
  <si>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</si>
  <si>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</si>
  <si>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</si>
  <si>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</si>
  <si>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</si>
  <si>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</si>
  <si>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</si>
  <si>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</si>
  <si>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</si>
  <si>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</si>
  <si>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</si>
  <si>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</si>
  <si>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</si>
  <si>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</si>
  <si>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</si>
  <si>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</si>
  <si>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</si>
  <si>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</si>
  <si>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</si>
  <si>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</si>
  <si>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</si>
  <si>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</si>
  <si>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</si>
  <si>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</si>
  <si>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</si>
  <si>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</si>
  <si>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</si>
  <si>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</si>
  <si>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</si>
  <si>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</si>
  <si>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</si>
  <si>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</si>
  <si>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</si>
  <si>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</si>
  <si>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</si>
  <si>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</si>
  <si>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</si>
  <si>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</si>
  <si>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</si>
  <si>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</si>
  <si>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</si>
  <si>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</si>
  <si>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</si>
  <si>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</si>
  <si>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</si>
  <si>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</si>
  <si>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</si>
  <si>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</si>
  <si>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</si>
  <si>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</si>
  <si>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</si>
  <si>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</si>
  <si>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</si>
  <si>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</si>
  <si>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</si>
  <si>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</si>
  <si>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</si>
  <si>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</si>
  <si>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</si>
  <si>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</si>
  <si>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</si>
  <si>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</si>
  <si>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</si>
  <si>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</si>
  <si>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</si>
  <si>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</si>
  <si>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</si>
  <si>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</si>
  <si>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</si>
  <si>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</si>
  <si>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</si>
  <si>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</si>
  <si>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</si>
  <si>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</si>
  <si>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</si>
  <si>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</si>
  <si>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</si>
  <si>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</si>
  <si>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</si>
  <si>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</si>
  <si>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</si>
  <si>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</si>
  <si>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</si>
  <si>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</si>
  <si>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</si>
  <si>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</si>
  <si>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</si>
  <si>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</si>
  <si>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</si>
  <si>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</si>
  <si>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</si>
  <si>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</si>
  <si>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</si>
  <si>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</si>
  <si>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</si>
  <si>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</si>
  <si>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</si>
  <si>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</si>
  <si>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</si>
  <si>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</si>
  <si>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</si>
  <si>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</si>
  <si>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</si>
  <si>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</si>
  <si>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</si>
  <si>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</si>
  <si>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</si>
  <si>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</si>
  <si>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</si>
  <si>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</si>
  <si>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</si>
  <si>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</si>
  <si>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</si>
  <si>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</si>
  <si>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</si>
  <si>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</si>
  <si>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</si>
  <si>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</si>
  <si>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</si>
  <si>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</si>
  <si>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</si>
  <si>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</si>
  <si>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</si>
  <si>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</si>
  <si>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</si>
  <si>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</si>
  <si>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</si>
  <si>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</si>
  <si>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</si>
  <si>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</si>
  <si>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</si>
  <si>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</si>
  <si>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</si>
  <si>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</si>
  <si>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</si>
  <si>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</si>
  <si>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</si>
  <si>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</si>
  <si>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</si>
  <si>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</si>
  <si>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</si>
  <si>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</si>
  <si>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</si>
  <si>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</si>
  <si>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</si>
  <si>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</si>
  <si>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</si>
  <si>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</si>
  <si>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</si>
  <si>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</si>
  <si>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</si>
  <si>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</si>
  <si>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</si>
  <si>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</si>
  <si>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</si>
  <si>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</si>
  <si>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</si>
  <si>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</si>
  <si>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</si>
  <si>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</si>
  <si>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</si>
  <si>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</si>
  <si>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</si>
  <si>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</si>
  <si>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</si>
  <si>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</si>
  <si>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</si>
  <si>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</si>
  <si>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</si>
  <si>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</si>
  <si>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</si>
  <si>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</si>
  <si>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</si>
  <si>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</si>
  <si>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</si>
  <si>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</si>
  <si>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</si>
  <si>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</si>
  <si>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</si>
  <si>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</si>
  <si>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</si>
  <si>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</si>
  <si>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</si>
  <si>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</si>
  <si>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</si>
  <si>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</si>
  <si>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</si>
  <si>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</si>
  <si>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</si>
  <si>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</si>
  <si>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</si>
  <si>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</si>
  <si>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</si>
  <si>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</si>
  <si>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</si>
  <si>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</si>
  <si>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</si>
  <si>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</si>
  <si>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</si>
  <si>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</si>
  <si>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</si>
  <si>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</si>
  <si>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</si>
  <si>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</si>
  <si>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</si>
  <si>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</si>
  <si>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</si>
  <si>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</si>
  <si>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</si>
  <si>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</si>
  <si>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</si>
  <si>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</si>
  <si>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</si>
  <si>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</si>
  <si>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</si>
  <si>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</si>
  <si>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</si>
  <si>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</si>
  <si>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</si>
  <si>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</si>
  <si>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</si>
  <si>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</si>
  <si>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</si>
  <si>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</si>
  <si>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</si>
  <si>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</si>
  <si>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</si>
  <si>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</si>
  <si>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</si>
  <si>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</si>
  <si>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</si>
  <si>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</si>
  <si>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</si>
  <si>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</si>
  <si>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</si>
  <si>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</si>
  <si>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</si>
  <si>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</si>
  <si>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</si>
  <si>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</si>
  <si>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</si>
  <si>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</si>
  <si>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</si>
  <si>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</si>
  <si>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</si>
  <si>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</si>
  <si>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</si>
  <si>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</si>
  <si>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</si>
  <si>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</si>
  <si>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</si>
  <si>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</si>
  <si>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</si>
  <si>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</si>
  <si>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</si>
  <si>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</si>
  <si>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</si>
  <si>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</si>
  <si>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</si>
  <si>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</si>
  <si>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</si>
  <si>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</si>
  <si>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</si>
  <si>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</si>
  <si>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</si>
  <si>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</si>
  <si>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</si>
  <si>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</si>
  <si>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</si>
  <si>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</si>
  <si>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</si>
  <si>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</si>
  <si>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</si>
  <si>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</si>
  <si>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</si>
  <si>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</si>
  <si>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</si>
  <si>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</si>
  <si>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</si>
  <si>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</si>
  <si>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</si>
  <si>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</si>
  <si>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</si>
  <si>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</si>
  <si>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</si>
  <si>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</si>
  <si>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</si>
  <si>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</si>
  <si>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</si>
  <si>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</si>
  <si>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</si>
  <si>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</si>
  <si>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</si>
  <si>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</si>
  <si>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</si>
  <si>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</si>
  <si>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</si>
  <si>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</si>
  <si>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</si>
  <si>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</si>
  <si>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</si>
  <si>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</si>
  <si>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</si>
  <si>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</si>
  <si>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</si>
  <si>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</si>
  <si>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</si>
  <si>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</si>
  <si>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</si>
  <si>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</si>
  <si>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</si>
  <si>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</si>
  <si>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</si>
  <si>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</si>
  <si>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</si>
  <si>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</si>
  <si>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</si>
  <si>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</si>
  <si>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</si>
  <si>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</si>
  <si>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</si>
  <si>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</si>
  <si>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</si>
  <si>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</si>
  <si>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</si>
  <si>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</si>
  <si>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</si>
  <si>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</si>
  <si>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</si>
  <si>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</si>
  <si>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</si>
  <si>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</si>
  <si>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</si>
  <si>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</si>
  <si>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</si>
  <si>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</si>
  <si>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</si>
  <si>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</si>
  <si>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</si>
  <si>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</si>
  <si>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</si>
  <si>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</si>
  <si>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</si>
  <si>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</si>
  <si>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</si>
  <si>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</si>
  <si>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</si>
  <si>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</si>
  <si>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</si>
  <si>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</si>
  <si>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</si>
  <si>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</si>
  <si>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</si>
  <si>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</si>
  <si>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</si>
  <si>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</si>
  <si>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</si>
  <si>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</si>
  <si>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</si>
  <si>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</si>
  <si>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</si>
  <si>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</si>
  <si>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</si>
  <si>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</si>
  <si>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</si>
  <si>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</si>
  <si>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</si>
  <si>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</si>
  <si>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</si>
  <si>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</si>
  <si>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</si>
  <si>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</si>
  <si>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</si>
  <si>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</si>
  <si>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</si>
  <si>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</si>
  <si>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</si>
  <si>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</si>
  <si>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</si>
  <si>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</si>
  <si>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</si>
  <si>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</si>
  <si>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</si>
  <si>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</si>
  <si>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</si>
  <si>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</si>
  <si>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</si>
  <si>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</si>
  <si>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</si>
  <si>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</si>
  <si>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</si>
  <si>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</si>
  <si>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</si>
  <si>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</si>
  <si>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</si>
  <si>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</si>
  <si>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</si>
  <si>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</si>
  <si>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</si>
  <si>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</si>
  <si>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</si>
  <si>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</si>
  <si>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</si>
  <si>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</si>
  <si>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</si>
  <si>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</si>
  <si>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</si>
  <si>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</si>
  <si>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</si>
  <si>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</si>
  <si>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</si>
  <si>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</si>
  <si>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</si>
  <si>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</si>
  <si>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</si>
  <si>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</si>
  <si>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</si>
  <si>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</si>
  <si>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</si>
  <si>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</si>
  <si>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</si>
  <si>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</si>
  <si>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</si>
  <si>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</si>
  <si>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</si>
  <si>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</si>
  <si>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</si>
  <si>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</si>
  <si>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</si>
  <si>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</si>
  <si>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</si>
  <si>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</si>
  <si>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</si>
  <si>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</si>
  <si>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</si>
  <si>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</si>
  <si>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</si>
  <si>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</si>
  <si>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</si>
  <si>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</si>
  <si>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</si>
  <si>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</si>
  <si>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</si>
  <si>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</si>
  <si>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</si>
  <si>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</si>
  <si>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</si>
  <si>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</si>
  <si>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</si>
  <si>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</si>
  <si>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</si>
  <si>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</si>
  <si>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</si>
  <si>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</si>
  <si>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</si>
  <si>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</si>
  <si>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</si>
  <si>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</si>
  <si>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</si>
  <si>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</si>
  <si>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</si>
  <si>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</si>
  <si>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</si>
  <si>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</si>
  <si>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</si>
  <si>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</si>
  <si>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</si>
  <si>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</si>
  <si>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</si>
  <si>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</si>
  <si>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</si>
  <si>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</si>
  <si>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</si>
  <si>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</si>
  <si>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</si>
  <si>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</si>
  <si>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</si>
  <si>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</si>
  <si>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</si>
  <si>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</si>
  <si>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</si>
  <si>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</si>
  <si>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</si>
  <si>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</si>
  <si>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</si>
  <si>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</si>
  <si>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</si>
  <si>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</si>
  <si>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</si>
  <si>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</si>
  <si>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</si>
  <si>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</si>
  <si>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</si>
  <si>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</si>
  <si>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</si>
  <si>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</si>
  <si>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</si>
  <si>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</si>
  <si>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</si>
  <si>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</si>
  <si>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</si>
  <si>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</si>
  <si>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</si>
  <si>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</si>
  <si>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</si>
  <si>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</si>
  <si>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</si>
  <si>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</si>
  <si>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</si>
  <si>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</si>
  <si>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</si>
  <si>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</si>
  <si>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</si>
  <si>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</si>
  <si>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</si>
  <si>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</si>
  <si>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</si>
  <si>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</si>
  <si>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</si>
  <si>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</si>
  <si>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</si>
  <si>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</si>
  <si>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</si>
  <si>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</si>
  <si>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</si>
  <si>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</si>
  <si>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</si>
  <si>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</si>
  <si>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</si>
  <si>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</si>
  <si>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</si>
  <si>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</si>
  <si>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</si>
  <si>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</si>
  <si>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</si>
  <si>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</si>
  <si>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</si>
  <si>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</si>
  <si>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</si>
  <si>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</si>
  <si>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</si>
  <si>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</si>
  <si>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</si>
  <si>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</si>
  <si>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</si>
  <si>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</si>
  <si>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</si>
  <si>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</si>
  <si>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</si>
  <si>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</si>
  <si>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</si>
  <si>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</si>
  <si>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</si>
  <si>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</si>
  <si>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</si>
  <si>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</si>
  <si>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</si>
  <si>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</si>
  <si>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</si>
  <si>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</si>
  <si>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</si>
  <si>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</si>
  <si>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</si>
  <si>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</si>
  <si>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</si>
  <si>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</si>
  <si>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</si>
  <si>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</si>
  <si>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</si>
  <si>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</si>
  <si>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</si>
  <si>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</si>
  <si>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</si>
  <si>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</si>
  <si>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</si>
  <si>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</si>
  <si>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</si>
  <si>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</si>
  <si>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</si>
  <si>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</si>
  <si>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</si>
  <si>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</si>
  <si>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</si>
  <si>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</si>
  <si>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</si>
  <si>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</si>
  <si>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</si>
  <si>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</si>
  <si>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</si>
  <si>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</si>
  <si>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</si>
  <si>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</si>
  <si>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</si>
  <si>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</si>
  <si>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</si>
  <si>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</si>
  <si>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</si>
  <si>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</si>
  <si>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</si>
  <si>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</si>
  <si>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</si>
  <si>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</si>
  <si>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</si>
  <si>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</si>
  <si>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</si>
  <si>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</si>
  <si>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</si>
  <si>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</si>
  <si>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</si>
  <si>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</si>
  <si>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</si>
  <si>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</si>
  <si>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</si>
  <si>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</si>
  <si>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</si>
  <si>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</si>
  <si>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</si>
  <si>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</si>
  <si>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</si>
  <si>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</si>
  <si>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</si>
  <si>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</si>
  <si>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</si>
  <si>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</si>
  <si>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</si>
  <si>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</si>
  <si>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</si>
  <si>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</si>
  <si>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</si>
  <si>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</si>
  <si>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</si>
  <si>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</si>
  <si>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</si>
  <si>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</si>
  <si>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</si>
  <si>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</si>
  <si>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</si>
  <si>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</si>
  <si>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</si>
  <si>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</si>
  <si>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</si>
  <si>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</si>
  <si>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</si>
  <si>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</si>
  <si>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</si>
  <si>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</si>
  <si>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</si>
  <si>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</si>
  <si>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</si>
  <si>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</si>
  <si>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</si>
  <si>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</si>
  <si>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</si>
  <si>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</si>
  <si>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</si>
  <si>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</si>
  <si>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</si>
  <si>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</si>
  <si>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</si>
  <si>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</si>
  <si>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</si>
  <si>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</si>
  <si>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</si>
  <si>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</si>
  <si>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</si>
  <si>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</si>
  <si>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</si>
  <si>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</si>
  <si>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</si>
  <si>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</si>
  <si>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</si>
  <si>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</si>
  <si>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</si>
  <si>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</si>
  <si>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</si>
  <si>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</si>
  <si>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</si>
  <si>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</si>
  <si>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</si>
  <si>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</si>
  <si>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</si>
  <si>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</si>
  <si>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</si>
  <si>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</si>
  <si>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</si>
  <si>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</si>
  <si>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</si>
  <si>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</si>
  <si>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</si>
  <si>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</si>
  <si>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</si>
  <si>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</si>
  <si>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</si>
  <si>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</si>
  <si>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</si>
  <si>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</si>
  <si>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</si>
  <si>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</si>
  <si>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</si>
  <si>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</si>
  <si>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</si>
  <si>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</si>
  <si>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</si>
  <si>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</si>
  <si>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</si>
  <si>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</si>
  <si>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</si>
  <si>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</si>
  <si>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</si>
  <si>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</si>
  <si>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</si>
  <si>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</si>
  <si>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</si>
  <si>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</si>
  <si>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</si>
  <si>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</si>
  <si>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</si>
  <si>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</si>
  <si>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</si>
  <si>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</si>
  <si>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</si>
  <si>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</si>
  <si>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</si>
  <si>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</si>
  <si>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</si>
  <si>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</si>
  <si>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</si>
  <si>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</si>
  <si>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</si>
  <si>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</si>
  <si>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</si>
  <si>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</si>
  <si>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</si>
  <si>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</si>
  <si>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</si>
  <si>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</si>
  <si>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</si>
  <si>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</si>
  <si>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</si>
  <si>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</si>
  <si>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</si>
  <si>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</si>
  <si>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</si>
  <si>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</si>
  <si>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</si>
  <si>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</si>
  <si>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</si>
  <si>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</si>
  <si>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</si>
  <si>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</si>
  <si>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</si>
  <si>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</si>
  <si>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</si>
  <si>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</si>
  <si>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</si>
  <si>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</si>
  <si>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</si>
  <si>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</si>
  <si>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</si>
  <si>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</si>
  <si>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</si>
  <si>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</si>
  <si>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</si>
  <si>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</si>
  <si>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</si>
  <si>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</si>
  <si>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</si>
  <si>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</si>
  <si>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</si>
  <si>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</si>
  <si>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</si>
  <si>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</si>
  <si>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</si>
  <si>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</si>
  <si>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</si>
  <si>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</si>
  <si>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</si>
  <si>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</si>
  <si>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</si>
  <si>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</si>
  <si>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</si>
  <si>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</si>
  <si>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</si>
  <si>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</si>
  <si>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</si>
  <si>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</si>
  <si>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</si>
  <si>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</si>
  <si>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</si>
  <si>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</si>
  <si>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</si>
  <si>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</si>
  <si>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</si>
  <si>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</si>
  <si>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</si>
  <si>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</si>
  <si>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</si>
  <si>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</si>
  <si>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</si>
  <si>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</si>
  <si>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</si>
  <si>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</si>
  <si>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</si>
  <si>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</si>
  <si>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</si>
  <si>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</si>
  <si>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</si>
  <si>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</si>
  <si>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</si>
  <si>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</si>
  <si>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</si>
  <si>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</si>
  <si>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</si>
  <si>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</si>
  <si>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</si>
  <si>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</si>
  <si>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</si>
  <si>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</si>
  <si>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</si>
  <si>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</si>
  <si>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</si>
  <si>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</si>
  <si>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</si>
  <si>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</si>
  <si>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</si>
  <si>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</si>
  <si>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</si>
  <si>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</si>
  <si>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</si>
  <si>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</si>
  <si>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</si>
  <si>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</si>
  <si>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</si>
  <si>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</si>
  <si>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</si>
  <si>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</si>
  <si>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</si>
  <si>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</si>
  <si>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</si>
  <si>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</si>
  <si>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</si>
  <si>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</si>
  <si>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</si>
  <si>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</si>
  <si>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</si>
  <si>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</si>
  <si>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</si>
  <si>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</si>
  <si>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</si>
  <si>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</si>
  <si>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</si>
  <si>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</si>
  <si>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</si>
  <si>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</si>
  <si>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</si>
  <si>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</si>
  <si>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</si>
  <si>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</si>
  <si>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</si>
  <si>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</si>
  <si>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</si>
  <si>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</si>
  <si>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</si>
  <si>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</si>
  <si>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</si>
  <si>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</si>
  <si>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</si>
  <si>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</si>
  <si>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</si>
  <si>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</si>
  <si>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</si>
  <si>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</si>
  <si>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</si>
  <si>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</si>
  <si>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</si>
  <si>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</si>
  <si>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</si>
  <si>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</si>
  <si>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</si>
  <si>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</si>
  <si>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</si>
  <si>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</si>
  <si>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</si>
  <si>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</si>
  <si>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</si>
  <si>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</si>
  <si>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</si>
  <si>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</si>
  <si>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</si>
  <si>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</si>
  <si>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</si>
  <si>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</si>
  <si>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</si>
  <si>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</si>
  <si>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</si>
  <si>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</si>
  <si>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</si>
  <si>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</si>
  <si>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</si>
  <si>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</si>
  <si>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</si>
  <si>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</si>
  <si>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</si>
  <si>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</si>
  <si>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</si>
  <si>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</si>
  <si>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</si>
  <si>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</si>
  <si>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</si>
  <si>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</si>
  <si>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</si>
  <si>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</si>
  <si>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</si>
  <si>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</si>
  <si>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</si>
  <si>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</si>
  <si>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</si>
  <si>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</si>
  <si>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</si>
  <si>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</si>
  <si>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</si>
  <si>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</si>
  <si>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</si>
  <si>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</si>
  <si>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</si>
  <si>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</si>
  <si>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</si>
  <si>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</si>
  <si>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</si>
  <si>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</si>
  <si>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</si>
  <si>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</si>
  <si>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</si>
  <si>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</si>
  <si>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</si>
  <si>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</si>
  <si>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</si>
  <si>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</si>
  <si>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</si>
  <si>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</si>
  <si>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</si>
  <si>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</si>
  <si>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</si>
  <si>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</si>
  <si>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</si>
  <si>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</si>
  <si>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</si>
  <si>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</si>
  <si>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</si>
  <si>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</si>
  <si>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</si>
  <si>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</si>
  <si>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</si>
  <si>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</si>
  <si>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</si>
  <si>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</si>
  <si>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</si>
  <si>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</si>
  <si>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</si>
  <si>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</si>
  <si>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</si>
  <si>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</si>
  <si>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</si>
  <si>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</si>
  <si>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</si>
  <si>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</si>
  <si>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</si>
  <si>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</si>
  <si>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</si>
  <si>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</si>
  <si>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</si>
  <si>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</si>
  <si>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</si>
  <si>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</si>
  <si>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</si>
  <si>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</si>
  <si>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</si>
  <si>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</si>
  <si>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</si>
  <si>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</si>
  <si>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</si>
  <si>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</si>
  <si>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</si>
  <si>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</si>
  <si>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</si>
  <si>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</si>
  <si>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</si>
  <si>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</si>
  <si>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</si>
  <si>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</si>
  <si>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</si>
  <si>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</si>
  <si>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</si>
  <si>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</si>
  <si>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</si>
  <si>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</si>
  <si>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</si>
  <si>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</si>
  <si>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</si>
  <si>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</si>
  <si>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</si>
  <si>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</si>
  <si>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</si>
  <si>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</si>
  <si>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</si>
  <si>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</si>
  <si>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</si>
  <si>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</si>
  <si>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</si>
  <si>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</si>
  <si>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</si>
  <si>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</si>
  <si>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</si>
  <si>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</si>
  <si>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</si>
  <si>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</si>
  <si>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</si>
  <si>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</si>
  <si>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</si>
  <si>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</si>
  <si>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</si>
  <si>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</si>
  <si>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</si>
  <si>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</si>
  <si>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</si>
  <si>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</si>
  <si>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</si>
  <si>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</si>
  <si>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</si>
  <si>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</si>
  <si>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</si>
  <si>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</si>
  <si>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</si>
  <si>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</si>
  <si>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</si>
  <si>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</si>
  <si>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</si>
  <si>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</si>
  <si>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</si>
  <si>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</si>
  <si>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</si>
  <si>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</si>
  <si>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</si>
  <si>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</si>
  <si>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</si>
  <si>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</si>
  <si>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</si>
  <si>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</si>
  <si>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</si>
  <si>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</si>
  <si>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</si>
  <si>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</si>
  <si>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</si>
  <si>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</si>
  <si>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</si>
  <si>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</si>
  <si>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</si>
  <si>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</si>
  <si>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</si>
  <si>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</si>
  <si>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</si>
  <si>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</si>
  <si>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</si>
  <si>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</si>
  <si>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</si>
  <si>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</si>
  <si>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</si>
  <si>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</si>
  <si>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</si>
  <si>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</si>
  <si>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</si>
  <si>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</si>
  <si>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</si>
  <si>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</si>
  <si>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</si>
  <si>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</si>
  <si>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</si>
  <si>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</si>
  <si>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</si>
  <si>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</si>
  <si>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</si>
  <si>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</si>
  <si>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</si>
  <si>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</si>
  <si>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</si>
  <si>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</si>
  <si>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</si>
  <si>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</si>
  <si>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</si>
  <si>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</si>
  <si>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</si>
  <si>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</si>
  <si>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</si>
  <si>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</si>
  <si>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</si>
  <si>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</si>
  <si>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</si>
  <si>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</si>
  <si>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</si>
  <si>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</si>
  <si>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</si>
  <si>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</si>
  <si>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</si>
  <si>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</si>
  <si>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</si>
  <si>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</si>
  <si>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</si>
  <si>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</si>
  <si>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</si>
  <si>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</si>
  <si>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</si>
  <si>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</si>
  <si>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</si>
  <si>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</si>
  <si>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</si>
  <si>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</si>
  <si>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</si>
  <si>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</si>
  <si>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</si>
  <si>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</si>
  <si>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</si>
  <si>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</si>
  <si>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</si>
  <si>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</si>
  <si>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</si>
  <si>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</si>
  <si>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</si>
  <si>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</si>
  <si>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</si>
  <si>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</si>
  <si>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</si>
  <si>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</si>
  <si>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</si>
  <si>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</si>
  <si>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</si>
  <si>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</si>
  <si>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</si>
  <si>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</si>
  <si>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</si>
  <si>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</si>
  <si>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</si>
  <si>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</si>
  <si>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</si>
  <si>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</si>
  <si>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</si>
  <si>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</si>
  <si>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</si>
  <si>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</si>
  <si>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</si>
  <si>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</si>
  <si>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</si>
  <si>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</si>
  <si>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</si>
  <si>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</si>
  <si>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</si>
  <si>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</si>
  <si>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</si>
  <si>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</si>
  <si>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</si>
  <si>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</si>
  <si>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</si>
  <si>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</si>
  <si>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</si>
  <si>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</si>
  <si>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</si>
  <si>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</si>
  <si>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</si>
  <si>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</si>
  <si>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</si>
  <si>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</si>
  <si>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</si>
  <si>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</si>
  <si>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</si>
  <si>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</si>
  <si>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</si>
  <si>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</si>
  <si>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</si>
  <si>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</si>
  <si>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</si>
  <si>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</si>
  <si>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</si>
  <si>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</si>
  <si>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</si>
  <si>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</si>
  <si>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</si>
  <si>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</si>
  <si>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</si>
  <si>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</si>
  <si>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</si>
  <si>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</si>
  <si>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</si>
  <si>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</si>
  <si>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</si>
  <si>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</si>
  <si>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</si>
  <si>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</si>
  <si>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</si>
  <si>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</si>
  <si>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</si>
  <si>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</si>
  <si>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</si>
  <si>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</si>
  <si>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</si>
  <si>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</si>
  <si>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</si>
  <si>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</si>
  <si>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</si>
  <si>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</si>
  <si>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</si>
  <si>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</si>
  <si>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</si>
  <si>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</si>
  <si>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</si>
  <si>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</si>
  <si>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</si>
  <si>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</si>
  <si>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</si>
  <si>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</si>
  <si>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</si>
  <si>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</si>
  <si>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</si>
  <si>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</si>
  <si>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</si>
  <si>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</si>
  <si>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</si>
  <si>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</si>
  <si>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</si>
  <si>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</si>
  <si>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</si>
  <si>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</si>
  <si>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</si>
  <si>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</si>
  <si>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</si>
  <si>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</si>
  <si>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</si>
  <si>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</si>
  <si>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</si>
  <si>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</si>
  <si>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</si>
  <si>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</si>
  <si>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</si>
  <si>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</si>
  <si>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</si>
  <si>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</si>
  <si>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</si>
  <si>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</si>
  <si>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</si>
  <si>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</si>
  <si>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</si>
  <si>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</si>
  <si>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</si>
  <si>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</si>
  <si>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</si>
  <si>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</si>
  <si>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</si>
  <si>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</si>
  <si>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</si>
  <si>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</si>
  <si>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</si>
  <si>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</si>
  <si>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</si>
  <si>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</si>
  <si>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</si>
  <si>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</si>
  <si>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</si>
  <si>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</si>
  <si>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</si>
  <si>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</si>
  <si>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</si>
  <si>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</si>
  <si>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</si>
  <si>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</si>
  <si>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</si>
  <si>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</si>
  <si>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</si>
  <si>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</si>
  <si>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</si>
  <si>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</si>
  <si>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</si>
  <si>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</si>
  <si>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</si>
  <si>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</si>
  <si>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</si>
  <si>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</si>
  <si>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</si>
  <si>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</si>
  <si>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</si>
  <si>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</si>
  <si>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</si>
  <si>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</si>
  <si>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</si>
  <si>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</si>
  <si>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</si>
  <si>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</si>
  <si>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</si>
  <si>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</si>
  <si>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</si>
  <si>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</si>
  <si>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</si>
  <si>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</si>
  <si>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</si>
  <si>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</si>
  <si>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</si>
  <si>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</si>
  <si>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</si>
  <si>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</si>
  <si>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</si>
  <si>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</si>
  <si>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</si>
  <si>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</si>
  <si>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</si>
  <si>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</si>
  <si>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</si>
  <si>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</si>
  <si>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</si>
  <si>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</si>
  <si>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</si>
  <si>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</si>
  <si>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</si>
  <si>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</si>
  <si>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</si>
  <si>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</si>
  <si>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</si>
  <si>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</si>
  <si>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</si>
  <si>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</si>
  <si>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</si>
  <si>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</si>
  <si>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</si>
  <si>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</si>
  <si>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</si>
  <si>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</si>
  <si>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</si>
  <si>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</si>
  <si>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</si>
  <si>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</si>
  <si>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</si>
  <si>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</si>
  <si>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</si>
  <si>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</si>
  <si>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</si>
  <si>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</si>
  <si>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</si>
  <si>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</si>
  <si>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</si>
  <si>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</si>
  <si>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</si>
  <si>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</si>
  <si>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</si>
  <si>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</si>
  <si>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</si>
  <si>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</si>
  <si>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</si>
  <si>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</si>
  <si>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</si>
  <si>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</si>
  <si>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</si>
  <si>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</si>
  <si>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</si>
  <si>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</si>
  <si>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</si>
  <si>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</si>
  <si>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</si>
  <si>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</si>
  <si>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</si>
  <si>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</si>
  <si>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</si>
  <si>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</si>
  <si>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</si>
  <si>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</si>
  <si>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</si>
  <si>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</si>
  <si>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</si>
  <si>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</si>
  <si>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</si>
  <si>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</si>
  <si>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</si>
  <si>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</si>
  <si>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</si>
  <si>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</si>
  <si>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</si>
  <si>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</si>
  <si>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</si>
  <si>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</si>
  <si>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</si>
  <si>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</si>
  <si>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</si>
  <si>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</si>
  <si>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</si>
  <si>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</si>
  <si>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</si>
  <si>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</si>
  <si>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</si>
  <si>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</si>
  <si>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</si>
  <si>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</si>
  <si>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</si>
  <si>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</si>
  <si>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</si>
  <si>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</si>
  <si>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</si>
  <si>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</si>
  <si>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</si>
  <si>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</si>
  <si>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</si>
  <si>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</si>
  <si>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</si>
  <si>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</si>
  <si>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</si>
  <si>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</si>
  <si>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</si>
  <si>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</si>
  <si>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</si>
  <si>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</si>
  <si>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</si>
  <si>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</si>
  <si>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</si>
  <si>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</si>
  <si>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</si>
  <si>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</si>
  <si>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</si>
  <si>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</si>
  <si>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</si>
  <si>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</si>
  <si>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</si>
  <si>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</si>
  <si>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</si>
  <si>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</si>
  <si>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</si>
  <si>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</si>
  <si>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</si>
  <si>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</si>
  <si>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</si>
  <si>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</si>
  <si>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</si>
  <si>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</si>
  <si>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</si>
  <si>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</si>
  <si>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</si>
  <si>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</si>
  <si>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</si>
  <si>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</si>
  <si>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</si>
  <si>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</si>
  <si>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</si>
  <si>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</si>
  <si>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</si>
  <si>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</si>
  <si>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</si>
  <si>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</si>
  <si>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</si>
  <si>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</si>
  <si>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</si>
  <si>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</si>
  <si>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</si>
  <si>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</si>
  <si>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</si>
  <si>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</si>
  <si>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</si>
  <si>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</si>
  <si>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</si>
  <si>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</si>
  <si>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</si>
  <si>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</si>
  <si>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</si>
  <si>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</si>
  <si>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</si>
  <si>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</si>
  <si>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</si>
  <si>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</si>
  <si>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</si>
  <si>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</si>
  <si>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</si>
  <si>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</si>
  <si>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</si>
  <si>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</si>
  <si>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</si>
  <si>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</si>
  <si>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</si>
  <si>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</si>
  <si>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</si>
  <si>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</si>
  <si>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</si>
  <si>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</si>
  <si>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</si>
  <si>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</si>
  <si>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</si>
  <si>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</si>
  <si>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</si>
  <si>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</si>
  <si>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</si>
  <si>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</si>
  <si>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</si>
  <si>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</si>
  <si>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</si>
  <si>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</si>
  <si>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</si>
  <si>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</si>
  <si>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</si>
  <si>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</si>
  <si>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</si>
  <si>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</si>
  <si>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</si>
  <si>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</si>
  <si>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</si>
  <si>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</si>
  <si>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</si>
  <si>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</si>
  <si>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</si>
  <si>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</si>
  <si>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</si>
  <si>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</si>
  <si>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</si>
  <si>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</si>
  <si>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</si>
  <si>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</si>
  <si>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</si>
  <si>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</si>
  <si>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</si>
  <si>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</si>
  <si>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</si>
  <si>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</si>
  <si>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</si>
  <si>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</si>
  <si>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</si>
  <si>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</si>
  <si>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</si>
  <si>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</si>
  <si>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</si>
  <si>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</si>
  <si>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</si>
  <si>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</si>
  <si>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</si>
  <si>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</si>
  <si>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</si>
  <si>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</si>
  <si>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</si>
  <si>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</si>
  <si>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</si>
  <si>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</si>
  <si>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</si>
  <si>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</si>
  <si>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</si>
  <si>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</si>
  <si>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</si>
  <si>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</si>
  <si>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</si>
  <si>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</si>
  <si>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</si>
  <si>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</si>
  <si>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</si>
  <si>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</si>
  <si>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</si>
  <si>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</si>
  <si>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</si>
  <si>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</si>
  <si>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</si>
  <si>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</si>
  <si>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</si>
  <si>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</si>
  <si>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</si>
  <si>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</si>
  <si>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</si>
  <si>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</si>
  <si>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</si>
  <si>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</si>
  <si>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</si>
  <si>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</si>
  <si>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</si>
  <si>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</si>
  <si>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</si>
  <si>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</si>
  <si>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</si>
  <si>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</si>
  <si>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</si>
  <si>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</si>
  <si>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</si>
  <si>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</si>
  <si>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</si>
  <si>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</si>
  <si>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</si>
  <si>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</si>
  <si>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</si>
  <si>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</si>
  <si>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</si>
  <si>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</si>
  <si>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</si>
  <si>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</si>
  <si>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</si>
  <si>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</si>
  <si>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</si>
  <si>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</si>
  <si>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</si>
  <si>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</si>
  <si>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</si>
  <si>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</si>
  <si>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</si>
  <si>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</si>
  <si>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</si>
  <si>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</si>
  <si>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</si>
  <si>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</si>
  <si>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</si>
  <si>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</si>
  <si>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</si>
  <si>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</si>
  <si>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</si>
  <si>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</si>
  <si>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</si>
  <si>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</si>
  <si>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</si>
  <si>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</si>
  <si>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</si>
  <si>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</si>
  <si>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</si>
  <si>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</si>
  <si>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</si>
  <si>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</si>
  <si>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</si>
  <si>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</si>
  <si>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</si>
  <si>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</si>
  <si>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</si>
  <si>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</si>
  <si>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</si>
  <si>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</si>
  <si>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</si>
  <si>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</si>
  <si>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</si>
  <si>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</si>
  <si>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</si>
  <si>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</si>
  <si>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</si>
  <si>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</si>
  <si>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</si>
  <si>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</si>
  <si>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</si>
  <si>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</si>
  <si>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</si>
  <si>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</si>
  <si>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</si>
  <si>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</si>
  <si>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</si>
  <si>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</si>
  <si>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</si>
  <si>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</si>
  <si>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</si>
  <si>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</si>
  <si>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</si>
  <si>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</si>
  <si>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</si>
  <si>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</si>
  <si>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</si>
  <si>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</si>
  <si>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</si>
  <si>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</si>
  <si>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</si>
  <si>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</si>
  <si>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</si>
  <si>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</si>
  <si>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</si>
  <si>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</si>
  <si>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</si>
  <si>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</si>
  <si>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</si>
  <si>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</si>
  <si>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</si>
  <si>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</si>
  <si>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</si>
  <si>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</si>
  <si>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</si>
  <si>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</si>
  <si>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</si>
  <si>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</si>
  <si>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</si>
  <si>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</si>
  <si>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</si>
  <si>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</si>
  <si>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</si>
  <si>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</si>
  <si>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</si>
  <si>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</si>
  <si>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</si>
  <si>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</si>
  <si>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</si>
  <si>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</si>
  <si>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</si>
  <si>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</si>
  <si>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</si>
  <si>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</si>
  <si>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</si>
  <si>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</si>
  <si>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</si>
  <si>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</si>
  <si>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</si>
  <si>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</si>
  <si>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</si>
  <si>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</si>
  <si>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</si>
  <si>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</si>
  <si>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</si>
  <si>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</si>
  <si>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</si>
  <si>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</si>
  <si>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</si>
  <si>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</si>
  <si>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</si>
  <si>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</si>
  <si>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</si>
  <si>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</si>
  <si>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</si>
  <si>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</si>
  <si>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</si>
  <si>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</si>
  <si>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</si>
  <si>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</si>
  <si>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</si>
  <si>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</si>
  <si>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</si>
  <si>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</si>
  <si>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</si>
  <si>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</si>
  <si>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</si>
  <si>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</si>
  <si>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</si>
  <si>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</si>
  <si>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</si>
  <si>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</si>
  <si>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</si>
  <si>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</si>
  <si>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</si>
  <si>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</si>
  <si>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</si>
  <si>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</si>
  <si>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</si>
  <si>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</si>
  <si>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</si>
  <si>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</si>
  <si>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</si>
  <si>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</si>
  <si>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</si>
  <si>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</si>
  <si>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</si>
  <si>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</si>
  <si>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</si>
  <si>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</si>
  <si>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</si>
  <si>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</si>
  <si>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</si>
  <si>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</si>
  <si>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</si>
  <si>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</si>
  <si>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</si>
  <si>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</si>
  <si>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</si>
  <si>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</si>
  <si>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</si>
  <si>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</si>
  <si>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</si>
  <si>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</si>
  <si>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</si>
  <si>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</si>
  <si>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</si>
  <si>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</si>
  <si>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</si>
  <si>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</si>
  <si>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</si>
  <si>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</si>
  <si>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</si>
  <si>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</si>
  <si>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</si>
  <si>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</si>
  <si>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</si>
  <si>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</si>
  <si>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</si>
  <si>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</si>
  <si>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</si>
  <si>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</si>
  <si>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</si>
  <si>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</si>
  <si>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</si>
  <si>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</si>
  <si>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</si>
  <si>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</si>
  <si>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</si>
  <si>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</si>
  <si>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</si>
  <si>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</si>
  <si>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</si>
  <si>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</si>
  <si>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</si>
  <si>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</si>
  <si>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</si>
  <si>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</si>
  <si>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</si>
  <si>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</si>
  <si>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</si>
  <si>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</si>
  <si>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</si>
  <si>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</si>
  <si>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</si>
  <si>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</si>
  <si>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</si>
  <si>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</si>
  <si>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</si>
  <si>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</si>
  <si>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</si>
  <si>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</si>
  <si>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</si>
  <si>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</si>
  <si>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</si>
  <si>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</si>
  <si>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</si>
  <si>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</si>
  <si>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</si>
  <si>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</si>
  <si>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</si>
  <si>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</si>
  <si>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</si>
  <si>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</si>
  <si>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</si>
  <si>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</si>
  <si>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</si>
  <si>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</si>
  <si>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</si>
  <si>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</si>
  <si>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</si>
  <si>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</si>
  <si>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</si>
  <si>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</si>
  <si>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</si>
  <si>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</si>
  <si>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</si>
  <si>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</si>
  <si>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</si>
  <si>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</si>
  <si>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</si>
  <si>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</si>
  <si>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</si>
  <si>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</si>
  <si>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</si>
  <si>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</si>
  <si>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</si>
  <si>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</si>
  <si>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</si>
  <si>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</si>
  <si>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</si>
  <si>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</si>
  <si>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</si>
  <si>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</si>
  <si>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</si>
  <si>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</si>
  <si>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</si>
  <si>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</si>
  <si>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</si>
  <si>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</si>
  <si>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</si>
  <si>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</si>
  <si>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</si>
  <si>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</si>
  <si>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</si>
  <si>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</si>
  <si>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</si>
  <si>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</si>
  <si>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</si>
  <si>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</si>
  <si>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</si>
  <si>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</si>
  <si>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</si>
  <si>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</si>
  <si>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</si>
  <si>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</si>
  <si>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</si>
  <si>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</si>
  <si>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</si>
  <si>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</si>
  <si>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</si>
  <si>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</si>
  <si>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</si>
  <si>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</si>
  <si>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</si>
  <si>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</si>
  <si>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</si>
  <si>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</si>
  <si>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</si>
  <si>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</si>
  <si>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</si>
  <si>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</si>
  <si>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</si>
  <si>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</si>
  <si>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</si>
  <si>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</si>
  <si>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</si>
  <si>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</si>
  <si>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</si>
  <si>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</si>
  <si>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</si>
  <si>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</si>
  <si>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</si>
  <si>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</si>
  <si>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</si>
  <si>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</si>
  <si>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</si>
  <si>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</si>
  <si>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</si>
  <si>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</si>
  <si>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</si>
  <si>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</si>
  <si>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</si>
  <si>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</si>
  <si>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</si>
  <si>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</si>
  <si>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</si>
  <si>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</si>
  <si>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</si>
  <si>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</si>
  <si>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</si>
  <si>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</si>
  <si>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</si>
  <si>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</si>
  <si>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</si>
  <si>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</si>
  <si>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</si>
  <si>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</si>
  <si>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</si>
  <si>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</si>
  <si>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</si>
  <si>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</si>
  <si>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</si>
  <si>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</si>
  <si>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</si>
  <si>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</si>
  <si>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</si>
  <si>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</si>
  <si>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</si>
  <si>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</si>
  <si>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</si>
  <si>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</si>
  <si>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</si>
  <si>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</si>
  <si>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</si>
  <si>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</si>
  <si>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</si>
  <si>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</si>
  <si>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</si>
  <si>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</si>
  <si>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</si>
  <si>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</si>
  <si>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</si>
  <si>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</si>
  <si>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</si>
  <si>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</si>
  <si>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</si>
  <si>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</si>
  <si>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</si>
  <si>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</si>
  <si>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</si>
  <si>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</si>
  <si>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</si>
  <si>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</si>
  <si>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</si>
  <si>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</si>
  <si>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</si>
  <si>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</si>
  <si>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</si>
  <si>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</si>
  <si>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</si>
  <si>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</si>
  <si>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</si>
  <si>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</si>
  <si>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</si>
  <si>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</si>
  <si>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</si>
  <si>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</si>
  <si>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</si>
  <si>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</si>
  <si>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</si>
  <si>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</si>
  <si>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</si>
  <si>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</si>
  <si>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</si>
  <si>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</si>
  <si>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</si>
  <si>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</si>
  <si>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</si>
  <si>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</si>
  <si>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</si>
  <si>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</si>
  <si>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</si>
  <si>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</si>
  <si>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</si>
  <si>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</si>
  <si>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</si>
  <si>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</si>
  <si>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</si>
  <si>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</si>
  <si>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</si>
  <si>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</si>
  <si>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</si>
  <si>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</si>
  <si>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</si>
  <si>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</si>
  <si>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</si>
  <si>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</si>
  <si>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</si>
  <si>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</si>
  <si>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</si>
  <si>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</si>
  <si>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</si>
  <si>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</si>
  <si>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</si>
  <si>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</si>
  <si>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</si>
  <si>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</si>
  <si>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</si>
  <si>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</si>
  <si>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</si>
  <si>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</si>
  <si>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</si>
  <si>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</si>
  <si>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</si>
  <si>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</si>
  <si>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</si>
  <si>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</si>
  <si>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</si>
  <si>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</si>
  <si>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</si>
  <si>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</si>
  <si>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</si>
  <si>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</si>
  <si>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</si>
  <si>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</si>
  <si>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</si>
  <si>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</si>
  <si>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</si>
  <si>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</si>
  <si>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</si>
  <si>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</si>
  <si>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</si>
  <si>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</si>
  <si>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</si>
  <si>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</si>
  <si>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</si>
  <si>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</si>
  <si>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</si>
  <si>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</si>
  <si>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</si>
  <si>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</si>
  <si>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</si>
  <si>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</si>
  <si>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</si>
  <si>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</si>
  <si>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</si>
  <si>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</si>
  <si>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</si>
  <si>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</si>
  <si>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</si>
  <si>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</si>
  <si>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</si>
  <si>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</si>
  <si>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</si>
  <si>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</si>
  <si>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</si>
  <si>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</si>
  <si>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</si>
  <si>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</si>
  <si>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</si>
  <si>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</si>
  <si>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</si>
  <si>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</si>
  <si>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</si>
  <si>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</si>
  <si>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</si>
  <si>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</si>
  <si>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</si>
  <si>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</si>
  <si>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</si>
  <si>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</si>
  <si>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</si>
  <si>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</si>
  <si>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</si>
  <si>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</si>
  <si>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</si>
  <si>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</si>
  <si>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</si>
  <si>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</si>
  <si>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</si>
  <si>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</si>
  <si>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</si>
  <si>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</si>
  <si>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</si>
  <si>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</si>
  <si>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</si>
  <si>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</si>
  <si>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</si>
  <si>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</si>
  <si>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</si>
  <si>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</si>
  <si>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</si>
  <si>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</si>
  <si>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</si>
  <si>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</si>
  <si>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</si>
  <si>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</si>
  <si>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</si>
  <si>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</si>
  <si>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</si>
  <si>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</si>
  <si>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</si>
  <si>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</si>
  <si>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</si>
  <si>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</si>
  <si>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</si>
  <si>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</si>
  <si>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</si>
  <si>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</si>
  <si>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</si>
  <si>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</si>
  <si>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</si>
  <si>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</si>
  <si>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</si>
  <si>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</si>
  <si>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</si>
  <si>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</si>
  <si>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</si>
  <si>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</si>
  <si>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</si>
  <si>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</si>
  <si>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</si>
  <si>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</si>
  <si>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</si>
  <si>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</si>
  <si>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</si>
  <si>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</si>
  <si>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</si>
  <si>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</si>
  <si>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</si>
  <si>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</si>
  <si>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</si>
  <si>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</si>
  <si>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</si>
  <si>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</si>
  <si>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</si>
  <si>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</si>
  <si>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</si>
  <si>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</si>
  <si>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</si>
  <si>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</si>
  <si>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</si>
  <si>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</si>
  <si>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</si>
  <si>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</si>
  <si>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</si>
  <si>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</si>
  <si>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</si>
  <si>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</si>
  <si>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</si>
  <si>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</si>
  <si>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</si>
  <si>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</si>
  <si>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</si>
  <si>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</si>
  <si>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</si>
  <si>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</si>
  <si>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</si>
  <si>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</si>
  <si>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</si>
  <si>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</si>
  <si>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</si>
  <si>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</si>
  <si>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</si>
  <si>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</si>
  <si>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</si>
  <si>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</si>
  <si>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</si>
  <si>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</si>
  <si>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</si>
  <si>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</si>
  <si>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</si>
  <si>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</si>
  <si>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</si>
  <si>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</si>
  <si>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</si>
  <si>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</si>
  <si>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</si>
  <si>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</si>
  <si>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</si>
  <si>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</si>
  <si>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</si>
  <si>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</si>
  <si>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</si>
  <si>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</si>
  <si>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</si>
  <si>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</si>
  <si>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</si>
  <si>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</si>
  <si>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</si>
  <si>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</si>
  <si>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</si>
  <si>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</si>
  <si>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</si>
  <si>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</si>
  <si>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</si>
  <si>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</si>
  <si>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</si>
  <si>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</si>
  <si>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</si>
  <si>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</si>
  <si>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</si>
  <si>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</si>
  <si>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</si>
  <si>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</si>
  <si>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</si>
  <si>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</si>
  <si>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</si>
  <si>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</si>
  <si>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</si>
  <si>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</si>
  <si>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</si>
  <si>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</si>
  <si>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</si>
  <si>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</si>
  <si>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</si>
  <si>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</si>
  <si>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</si>
  <si>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</si>
  <si>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</si>
  <si>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</si>
  <si>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</si>
  <si>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</si>
  <si>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</si>
  <si>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</si>
  <si>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</si>
  <si>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</si>
  <si>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</si>
  <si>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</si>
  <si>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</si>
  <si>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</si>
  <si>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</si>
  <si>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</si>
  <si>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</si>
  <si>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</si>
  <si>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</si>
  <si>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</si>
  <si>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</si>
  <si>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</si>
  <si>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</si>
  <si>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</si>
  <si>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</si>
  <si>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</si>
  <si>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</si>
  <si>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</si>
  <si>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</si>
  <si>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</si>
  <si>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</si>
  <si>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</si>
  <si>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</si>
  <si>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</si>
  <si>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</si>
  <si>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</si>
  <si>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</si>
  <si>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</si>
  <si>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</si>
  <si>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</si>
  <si>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</si>
  <si>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</si>
  <si>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</si>
  <si>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</si>
  <si>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</si>
  <si>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</si>
  <si>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</si>
  <si>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</si>
  <si>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</si>
  <si>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</si>
  <si>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</si>
  <si>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</si>
  <si>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</si>
  <si>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</si>
  <si>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</si>
  <si>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</si>
  <si>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</si>
  <si>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</si>
  <si>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</si>
  <si>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</si>
  <si>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</si>
  <si>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</si>
  <si>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</si>
  <si>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</si>
  <si>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</si>
  <si>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</si>
  <si>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</si>
  <si>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</si>
  <si>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</si>
  <si>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</si>
  <si>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</si>
  <si>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</si>
  <si>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</si>
  <si>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</si>
  <si>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</si>
  <si>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</si>
  <si>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</si>
  <si>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</si>
  <si>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</si>
  <si>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</si>
  <si>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</si>
  <si>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</si>
  <si>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</si>
  <si>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</si>
  <si>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</si>
  <si>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</si>
  <si>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</si>
  <si>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</si>
  <si>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</si>
  <si>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</si>
  <si>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</si>
  <si>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</si>
  <si>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</si>
  <si>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</si>
  <si>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</si>
  <si>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</si>
  <si>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</si>
  <si>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</si>
  <si>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</si>
  <si>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</si>
  <si>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</si>
  <si>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</si>
  <si>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</si>
  <si>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</si>
  <si>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</si>
  <si>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</si>
  <si>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</si>
  <si>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</si>
  <si>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</si>
  <si>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</si>
  <si>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</si>
  <si>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</si>
  <si>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</si>
  <si>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</si>
  <si>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</si>
  <si>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</si>
  <si>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</si>
  <si>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</si>
  <si>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</si>
  <si>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</si>
  <si>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</si>
  <si>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</si>
  <si>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</si>
  <si>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</si>
  <si>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</si>
  <si>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</si>
  <si>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</si>
  <si>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</si>
  <si>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</si>
  <si>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</si>
  <si>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</si>
  <si>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</si>
  <si>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</si>
  <si>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</si>
  <si>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</si>
  <si>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</si>
  <si>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</si>
  <si>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</si>
  <si>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</si>
  <si>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</si>
  <si>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</si>
  <si>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</si>
  <si>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</si>
  <si>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</si>
  <si>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</si>
  <si>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</si>
  <si>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</si>
  <si>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</si>
  <si>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</si>
  <si>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</si>
  <si>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</si>
  <si>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</si>
  <si>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</si>
  <si>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</si>
  <si>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</si>
  <si>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</si>
  <si>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</si>
  <si>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</si>
  <si>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</si>
  <si>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</si>
  <si>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</si>
  <si>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</si>
  <si>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</si>
  <si>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</si>
  <si>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</si>
  <si>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</si>
  <si>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</si>
  <si>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</si>
  <si>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</si>
  <si>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</si>
  <si>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</si>
  <si>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</si>
  <si>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</si>
  <si>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</si>
  <si>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</si>
  <si>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</si>
  <si>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</si>
  <si>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</si>
  <si>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</si>
  <si>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</si>
  <si>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</si>
  <si>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</si>
  <si>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</si>
  <si>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</si>
  <si>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</si>
  <si>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</si>
  <si>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</si>
  <si>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</si>
  <si>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</si>
  <si>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</si>
  <si>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</si>
  <si>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</si>
  <si>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</si>
  <si>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</si>
  <si>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</si>
  <si>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</si>
  <si>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</si>
  <si>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</si>
  <si>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</si>
  <si>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</si>
  <si>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</si>
  <si>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</si>
  <si>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</si>
  <si>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</si>
  <si>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</si>
  <si>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</si>
  <si>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</si>
  <si>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</si>
  <si>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</si>
  <si>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</si>
  <si>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</si>
  <si>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</si>
  <si>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</si>
  <si>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</si>
  <si>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</si>
  <si>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</si>
  <si>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</si>
  <si>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</si>
  <si>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</si>
  <si>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</si>
  <si>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</si>
  <si>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</si>
  <si>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</si>
  <si>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</si>
  <si>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</si>
  <si>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</si>
  <si>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</si>
  <si>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</si>
  <si>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</si>
  <si>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</si>
  <si>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</si>
  <si>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</si>
  <si>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</si>
  <si>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</si>
  <si>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</si>
  <si>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</si>
  <si>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</si>
  <si>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</si>
  <si>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</si>
  <si>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</si>
  <si>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</si>
  <si>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</si>
  <si>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</si>
  <si>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</si>
  <si>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</si>
  <si>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</si>
  <si>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</si>
  <si>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</si>
  <si>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</si>
  <si>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</si>
  <si>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</si>
  <si>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</si>
  <si>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</si>
  <si>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</si>
  <si>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</si>
  <si>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</si>
  <si>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</si>
  <si>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</si>
  <si>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</si>
  <si>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</si>
  <si>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</si>
  <si>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</si>
  <si>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</si>
  <si>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</si>
  <si>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</si>
  <si>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</si>
  <si>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</si>
  <si>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</si>
  <si>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</si>
  <si>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</si>
  <si>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</si>
  <si>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</si>
  <si>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</si>
  <si>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</si>
  <si>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</si>
  <si>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</si>
  <si>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</si>
  <si>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</si>
  <si>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</si>
  <si>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</si>
  <si>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</si>
  <si>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</si>
  <si>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</si>
  <si>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</si>
  <si>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</si>
  <si>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</si>
  <si>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</si>
  <si>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</si>
  <si>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</si>
  <si>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</si>
  <si>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</si>
  <si>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</si>
  <si>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</si>
  <si>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</si>
  <si>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</si>
  <si>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</si>
  <si>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</si>
  <si>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</si>
  <si>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</si>
  <si>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</si>
  <si>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</si>
  <si>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</si>
  <si>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</si>
  <si>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</si>
  <si>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</si>
  <si>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</si>
  <si>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</si>
  <si>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</si>
  <si>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</si>
  <si>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</si>
  <si>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</si>
  <si>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</si>
  <si>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</si>
  <si>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</si>
  <si>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</si>
  <si>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</si>
  <si>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</si>
  <si>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</si>
  <si>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</si>
  <si>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</si>
  <si>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</si>
  <si>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</si>
  <si>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</si>
  <si>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</si>
  <si>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</si>
  <si>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</si>
  <si>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</si>
  <si>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</si>
  <si>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</si>
  <si>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</si>
  <si>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</si>
  <si>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</si>
  <si>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</si>
  <si>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</si>
  <si>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</si>
  <si>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</si>
  <si>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</si>
  <si>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</si>
  <si>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</si>
  <si>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</si>
  <si>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</si>
  <si>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</si>
  <si>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</si>
  <si>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</si>
  <si>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</si>
  <si>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</si>
  <si>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</si>
  <si>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</si>
  <si>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</si>
  <si>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</si>
  <si>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</si>
  <si>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</si>
  <si>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</si>
  <si>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</si>
  <si>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</si>
  <si>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</si>
  <si>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</si>
  <si>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</si>
  <si>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</si>
  <si>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</si>
  <si>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</si>
  <si>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</si>
  <si>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</si>
  <si>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</si>
  <si>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</si>
  <si>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</si>
  <si>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</si>
  <si>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</si>
  <si>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</si>
  <si>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</si>
  <si>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</si>
  <si>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</si>
  <si>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</si>
  <si>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</si>
  <si>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</si>
  <si>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</si>
  <si>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</si>
  <si>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</si>
  <si>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</si>
  <si>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</si>
  <si>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</si>
  <si>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</si>
  <si>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</si>
  <si>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</si>
  <si>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</si>
  <si>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</si>
  <si>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</si>
  <si>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</si>
  <si>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</si>
  <si>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</si>
  <si>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</si>
  <si>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</si>
  <si>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</si>
  <si>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</si>
  <si>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</si>
  <si>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</si>
  <si>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</si>
  <si>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</si>
  <si>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</si>
  <si>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</si>
  <si>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</si>
  <si>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</si>
  <si>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</si>
  <si>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</si>
  <si>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</si>
  <si>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</si>
  <si>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</si>
  <si>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</si>
  <si>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</si>
  <si>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</si>
  <si>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</si>
  <si>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</si>
  <si>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</si>
  <si>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</si>
  <si>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</si>
  <si>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</si>
  <si>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</si>
  <si>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</si>
  <si>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</si>
  <si>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</si>
  <si>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</si>
  <si>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</si>
  <si>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</si>
  <si>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</si>
  <si>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</si>
  <si>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</si>
  <si>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</si>
  <si>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</si>
  <si>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</si>
  <si>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</si>
  <si>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</si>
  <si>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</si>
  <si>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</si>
  <si>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</si>
  <si>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</si>
  <si>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</si>
  <si>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</si>
  <si>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</si>
  <si>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</si>
  <si>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</si>
  <si>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</si>
  <si>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</si>
  <si>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</si>
  <si>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</si>
  <si>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</si>
  <si>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</si>
  <si>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</si>
  <si>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</si>
  <si>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</si>
  <si>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</si>
  <si>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</si>
  <si>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</si>
  <si>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</si>
  <si>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</si>
  <si>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</si>
  <si>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</si>
  <si>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</si>
  <si>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</si>
  <si>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</si>
  <si>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</si>
  <si>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</si>
  <si>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</si>
  <si>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</si>
  <si>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</si>
  <si>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</si>
  <si>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</si>
  <si>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</si>
  <si>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</si>
  <si>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</si>
  <si>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</si>
  <si>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</si>
  <si>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</si>
  <si>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</si>
  <si>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</si>
  <si>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</si>
  <si>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</si>
  <si>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</si>
  <si>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</si>
  <si>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</si>
  <si>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</si>
  <si>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</si>
  <si>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</si>
  <si>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</si>
  <si>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</si>
  <si>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</si>
  <si>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</si>
  <si>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</si>
  <si>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</si>
  <si>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</si>
  <si>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</si>
  <si>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</si>
  <si>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</si>
  <si>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</si>
  <si>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</si>
  <si>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</si>
  <si>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</si>
  <si>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</si>
  <si>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</si>
  <si>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</si>
  <si>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</si>
  <si>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</si>
  <si>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</si>
  <si>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</si>
  <si>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</si>
  <si>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</si>
  <si>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</si>
  <si>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</si>
  <si>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</si>
  <si>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</si>
  <si>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</si>
  <si>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</si>
  <si>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</si>
  <si>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</si>
  <si>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</si>
  <si>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</si>
  <si>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</si>
  <si>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</si>
  <si>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</si>
  <si>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</si>
  <si>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</si>
  <si>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</si>
  <si>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</si>
  <si>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</si>
  <si>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</si>
  <si>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</si>
  <si>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</si>
  <si>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</si>
  <si>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</si>
  <si>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</si>
  <si>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</si>
  <si>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</si>
  <si>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</si>
  <si>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</si>
  <si>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</si>
  <si>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</si>
  <si>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</si>
  <si>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</si>
  <si>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</si>
  <si>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</si>
  <si>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</si>
  <si>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</si>
  <si>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</si>
  <si>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</si>
  <si>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</si>
  <si>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</si>
  <si>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</si>
  <si>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</si>
  <si>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</si>
  <si>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</si>
  <si>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</si>
  <si>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</si>
  <si>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</si>
  <si>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</si>
  <si>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</si>
  <si>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</si>
  <si>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</si>
  <si>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</si>
  <si>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</si>
  <si>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</si>
  <si>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</si>
  <si>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</si>
  <si>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</si>
  <si>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</si>
  <si>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</si>
  <si>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</si>
  <si>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</si>
  <si>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</si>
  <si>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</si>
  <si>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</si>
  <si>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</si>
  <si>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</si>
  <si>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</si>
  <si>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</si>
  <si>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</si>
  <si>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</si>
  <si>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</si>
  <si>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</si>
  <si>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</si>
  <si>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</si>
  <si>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</si>
  <si>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</si>
  <si>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</si>
  <si>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</si>
  <si>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</si>
  <si>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</si>
  <si>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</si>
  <si>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</si>
  <si>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</si>
  <si>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</si>
  <si>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</si>
  <si>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</si>
  <si>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</si>
  <si>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</si>
  <si>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</si>
  <si>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</si>
  <si>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</si>
  <si>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</si>
  <si>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</si>
  <si>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</si>
  <si>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</si>
  <si>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</si>
  <si>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</si>
  <si>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</si>
  <si>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</si>
  <si>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</si>
  <si>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</si>
  <si>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</si>
  <si>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</si>
  <si>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</si>
  <si>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</si>
  <si>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</si>
  <si>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</si>
  <si>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</si>
  <si>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</si>
  <si>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</si>
  <si>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</si>
  <si>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</si>
  <si>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</si>
  <si>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</si>
  <si>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</si>
  <si>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</si>
  <si>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</si>
  <si>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</si>
  <si>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</si>
  <si>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</si>
  <si>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</si>
  <si>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</si>
  <si>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</si>
  <si>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</si>
  <si>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</si>
  <si>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</si>
  <si>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</si>
  <si>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</si>
  <si>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</si>
  <si>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</si>
  <si>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</si>
  <si>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</si>
  <si>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</si>
  <si>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</si>
  <si>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</si>
  <si>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</si>
  <si>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</si>
  <si>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</si>
  <si>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</si>
  <si>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</si>
  <si>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</si>
  <si>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</si>
  <si>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</si>
  <si>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</si>
  <si>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</si>
  <si>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</si>
  <si>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</si>
  <si>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</si>
  <si>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</si>
  <si>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</si>
  <si>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</si>
  <si>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</si>
  <si>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</si>
  <si>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</si>
  <si>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</si>
  <si>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</si>
  <si>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</si>
  <si>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</si>
  <si>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</si>
  <si>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</si>
  <si>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</si>
  <si>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</si>
  <si>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</si>
  <si>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</si>
  <si>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</si>
  <si>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</si>
  <si>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</si>
  <si>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</si>
  <si>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</si>
  <si>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</si>
  <si>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</si>
  <si>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</si>
  <si>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</si>
  <si>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</si>
  <si>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</si>
  <si>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</si>
  <si>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</si>
  <si>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</si>
  <si>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</si>
  <si>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</si>
  <si>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</si>
  <si>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</si>
  <si>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</si>
  <si>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</si>
  <si>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</si>
  <si>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</si>
  <si>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</si>
  <si>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</si>
  <si>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</si>
  <si>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</si>
  <si>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</si>
  <si>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</si>
  <si>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</si>
  <si>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</si>
  <si>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</si>
  <si>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</si>
  <si>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</si>
  <si>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</si>
  <si>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</si>
  <si>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</si>
  <si>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</si>
  <si>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</si>
  <si>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</si>
  <si>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</si>
  <si>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</si>
  <si>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</si>
  <si>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</si>
  <si>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</si>
  <si>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</si>
  <si>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</si>
  <si>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</si>
  <si>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</si>
  <si>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</si>
  <si>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</si>
  <si>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</si>
  <si>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</si>
  <si>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</si>
  <si>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</si>
  <si>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</si>
  <si>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</si>
  <si>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</si>
  <si>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</si>
  <si>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</si>
  <si>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</si>
  <si>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</si>
  <si>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</si>
  <si>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</si>
  <si>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</si>
  <si>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</si>
  <si>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</si>
  <si>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</si>
  <si>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</si>
  <si>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</si>
  <si>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</si>
  <si>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</si>
  <si>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</si>
  <si>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</si>
  <si>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</si>
  <si>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</si>
  <si>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</si>
  <si>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</si>
  <si>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</si>
  <si>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</si>
  <si>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</si>
  <si>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</si>
  <si>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</si>
  <si>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</si>
  <si>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</si>
  <si>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</si>
  <si>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</si>
  <si>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</si>
  <si>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</si>
  <si>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</si>
  <si>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</si>
  <si>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</si>
  <si>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</si>
  <si>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</si>
  <si>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</si>
  <si>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</si>
  <si>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</si>
  <si>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</si>
  <si>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</si>
  <si>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</si>
  <si>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</si>
  <si>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</si>
  <si>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</si>
  <si>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</si>
  <si>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</si>
  <si>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</si>
  <si>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</si>
  <si>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</si>
  <si>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</si>
  <si>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</si>
  <si>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</si>
  <si>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</si>
  <si>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</si>
  <si>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</si>
  <si>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</si>
  <si>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</si>
  <si>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</si>
  <si>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</si>
  <si>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</si>
  <si>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</si>
  <si>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</si>
  <si>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</si>
  <si>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</si>
  <si>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</si>
  <si>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</si>
  <si>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</si>
  <si>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</si>
  <si>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</si>
  <si>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</si>
  <si>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</si>
  <si>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</si>
  <si>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</si>
  <si>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</si>
  <si>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</si>
  <si>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</si>
  <si>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</si>
  <si>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</si>
  <si>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</si>
  <si>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</si>
  <si>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</si>
  <si>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</si>
  <si>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</si>
  <si>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</si>
  <si>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</si>
  <si>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</si>
  <si>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</si>
  <si>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</si>
  <si>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</si>
  <si>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</si>
  <si>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</si>
  <si>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</si>
  <si>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</si>
  <si>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</si>
  <si>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</si>
  <si>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</si>
  <si>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</si>
  <si>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</si>
  <si>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</si>
  <si>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</si>
  <si>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</si>
  <si>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</si>
  <si>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</si>
  <si>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</si>
  <si>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</si>
  <si>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</si>
  <si>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</si>
  <si>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</si>
  <si>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</si>
  <si>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</si>
  <si>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</si>
  <si>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</si>
  <si>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</si>
  <si>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</si>
  <si>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</si>
  <si>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</si>
  <si>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</si>
  <si>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</si>
  <si>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</si>
  <si>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</si>
  <si>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</si>
  <si>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</si>
  <si>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</si>
  <si>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</si>
  <si>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</si>
  <si>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</si>
  <si>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</si>
  <si>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</si>
  <si>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</si>
  <si>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</si>
  <si>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</si>
  <si>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</si>
  <si>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</si>
  <si>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</si>
  <si>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</si>
  <si>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</si>
  <si>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</si>
  <si>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</si>
  <si>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</si>
  <si>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</si>
  <si>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</si>
  <si>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</si>
  <si>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</si>
  <si>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</si>
  <si>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</si>
  <si>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</si>
  <si>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</si>
  <si>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</si>
  <si>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</si>
  <si>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</si>
  <si>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</si>
  <si>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</si>
  <si>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</si>
  <si>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</si>
  <si>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</si>
  <si>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</si>
  <si>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</si>
  <si>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</si>
  <si>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</si>
  <si>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</si>
  <si>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</si>
  <si>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</si>
  <si>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</si>
  <si>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</si>
  <si>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</si>
  <si>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</si>
  <si>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</si>
  <si>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</si>
  <si>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</si>
  <si>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</si>
  <si>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</si>
  <si>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</si>
  <si>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</si>
  <si>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</si>
  <si>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</si>
  <si>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</si>
  <si>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</si>
  <si>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</si>
  <si>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</si>
  <si>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</si>
  <si>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</si>
  <si>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</si>
  <si>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</si>
  <si>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</si>
  <si>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</si>
  <si>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</si>
  <si>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</si>
  <si>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</si>
  <si>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</si>
  <si>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</si>
  <si>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</si>
  <si>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</si>
  <si>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</si>
  <si>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</si>
  <si>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</si>
  <si>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</si>
  <si>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</si>
  <si>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</si>
  <si>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</si>
  <si>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</si>
  <si>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</si>
  <si>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</si>
  <si>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</si>
  <si>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</si>
  <si>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</si>
  <si>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</si>
  <si>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</si>
  <si>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</si>
  <si>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</si>
  <si>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</si>
  <si>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</si>
  <si>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</si>
  <si>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</si>
  <si>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</si>
  <si>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</si>
  <si>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</si>
  <si>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</si>
  <si>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</si>
  <si>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</si>
  <si>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</si>
  <si>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</si>
  <si>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</si>
  <si>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</si>
  <si>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</si>
  <si>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</si>
  <si>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</si>
  <si>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</si>
  <si>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</si>
  <si>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</si>
  <si>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</si>
  <si>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</si>
  <si>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</si>
  <si>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</si>
  <si>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</si>
  <si>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</si>
  <si>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</si>
  <si>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</si>
  <si>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</si>
  <si>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</si>
  <si>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</si>
  <si>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</si>
  <si>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</si>
  <si>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</si>
  <si>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</si>
  <si>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</si>
  <si>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</si>
  <si>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</si>
  <si>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</si>
  <si>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</si>
  <si>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</si>
  <si>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</si>
  <si>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</si>
  <si>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</si>
  <si>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</si>
  <si>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</si>
  <si>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</si>
  <si>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</si>
  <si>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</si>
  <si>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</si>
  <si>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</si>
  <si>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</si>
  <si>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</si>
  <si>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</si>
  <si>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</si>
  <si>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</si>
  <si>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</si>
  <si>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</si>
  <si>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</si>
  <si>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</si>
  <si>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</si>
  <si>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</si>
  <si>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</si>
  <si>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</si>
  <si>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</si>
  <si>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</si>
  <si>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</si>
  <si>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</si>
  <si>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</si>
  <si>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</si>
  <si>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</si>
  <si>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</si>
  <si>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</si>
  <si>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</si>
  <si>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</si>
  <si>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</si>
  <si>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</si>
  <si>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</si>
  <si>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</si>
  <si>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</si>
  <si>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</si>
  <si>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</si>
  <si>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</si>
  <si>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</si>
  <si>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</si>
  <si>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</si>
  <si>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</si>
  <si>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</si>
  <si>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</si>
  <si>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</si>
  <si>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</si>
  <si>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</si>
  <si>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</si>
  <si>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</si>
  <si>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</si>
  <si>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</si>
  <si>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</si>
  <si>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</si>
  <si>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</si>
  <si>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</si>
  <si>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</si>
  <si>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</si>
  <si>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</si>
  <si>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</si>
  <si>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</si>
  <si>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</si>
  <si>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</si>
  <si>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</si>
  <si>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</si>
  <si>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</si>
  <si>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</si>
  <si>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</si>
  <si>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</si>
  <si>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</si>
  <si>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</si>
  <si>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</si>
  <si>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</si>
  <si>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</si>
  <si>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</si>
  <si>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</si>
  <si>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</si>
  <si>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</si>
  <si>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</si>
  <si>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</si>
  <si>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</si>
  <si>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</si>
  <si>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</si>
  <si>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</si>
  <si>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</si>
  <si>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</si>
  <si>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</si>
  <si>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</si>
  <si>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</si>
  <si>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</si>
  <si>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</si>
  <si>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</si>
  <si>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</si>
  <si>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</si>
  <si>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</si>
  <si>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</si>
  <si>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</si>
  <si>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</si>
  <si>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</si>
  <si>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</si>
  <si>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</si>
  <si>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</si>
  <si>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</si>
  <si>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</si>
  <si>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</si>
  <si>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</si>
  <si>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</si>
  <si>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</si>
  <si>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</si>
  <si>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</si>
  <si>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</si>
  <si>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</si>
  <si>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</si>
  <si>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</si>
  <si>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</si>
  <si>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</si>
  <si>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</si>
  <si>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</si>
  <si>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</si>
  <si>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</si>
  <si>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</si>
  <si>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</si>
  <si>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</si>
  <si>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</si>
  <si>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</si>
  <si>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</si>
  <si>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</si>
  <si>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</si>
  <si>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</si>
  <si>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</si>
  <si>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</si>
  <si>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</si>
  <si>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</si>
  <si>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</si>
  <si>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</si>
  <si>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</si>
  <si>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</si>
  <si>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</si>
  <si>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</si>
  <si>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</si>
  <si>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</si>
  <si>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</si>
  <si>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</si>
  <si>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</si>
  <si>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</si>
  <si>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</si>
  <si>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</si>
  <si>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</si>
  <si>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</si>
  <si>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</si>
  <si>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</si>
  <si>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</si>
  <si>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</si>
  <si>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</si>
  <si>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</si>
  <si>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</si>
  <si>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</si>
  <si>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</si>
  <si>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</si>
  <si>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</si>
  <si>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</si>
  <si>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</si>
  <si>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</si>
  <si>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</si>
  <si>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</si>
  <si>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</si>
  <si>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</si>
  <si>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</si>
  <si>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</si>
  <si>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</si>
  <si>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</si>
  <si>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</si>
  <si>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</si>
  <si>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</si>
  <si>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</si>
  <si>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</si>
  <si>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</si>
  <si>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</si>
  <si>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</si>
  <si>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</si>
  <si>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</si>
  <si>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</si>
  <si>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</si>
  <si>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</si>
  <si>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</si>
  <si>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</si>
  <si>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</si>
  <si>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</si>
  <si>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</si>
  <si>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</si>
  <si>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</si>
  <si>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</si>
  <si>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</si>
  <si>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</si>
  <si>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</si>
  <si>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</si>
  <si>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</si>
  <si>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</si>
  <si>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</si>
  <si>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</si>
  <si>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</si>
  <si>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</si>
  <si>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</si>
  <si>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</si>
  <si>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</si>
  <si>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</si>
  <si>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</si>
  <si>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</si>
  <si>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</si>
  <si>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</si>
  <si>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</si>
  <si>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</si>
  <si>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</si>
  <si>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</si>
  <si>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</si>
  <si>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</si>
  <si>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</si>
  <si>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</si>
  <si>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</si>
  <si>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</si>
  <si>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</si>
  <si>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</si>
  <si>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</si>
  <si>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</si>
  <si>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</si>
  <si>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</si>
  <si>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</si>
  <si>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</si>
  <si>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</si>
  <si>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</si>
  <si>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</si>
  <si>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</si>
  <si>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</si>
  <si>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</si>
  <si>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</si>
  <si>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</si>
  <si>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</si>
  <si>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</si>
  <si>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</si>
  <si>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</si>
  <si>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</si>
  <si>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</si>
  <si>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</si>
  <si>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</si>
  <si>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</si>
  <si>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</si>
  <si>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</si>
  <si>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</si>
  <si>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</si>
  <si>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</si>
  <si>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</si>
  <si>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</si>
  <si>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</si>
  <si>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</si>
  <si>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</si>
  <si>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</si>
  <si>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</si>
  <si>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</si>
  <si>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</si>
  <si>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</si>
  <si>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</si>
  <si>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</si>
  <si>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</si>
  <si>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</si>
  <si>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</si>
  <si>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</si>
  <si>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</si>
  <si>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</si>
  <si>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</si>
  <si>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</si>
  <si>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</si>
  <si>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</si>
  <si>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</si>
  <si>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</si>
  <si>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</si>
  <si>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</si>
  <si>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</si>
  <si>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</si>
  <si>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</si>
  <si>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</si>
  <si>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</si>
  <si>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</si>
  <si>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</si>
  <si>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</si>
  <si>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</si>
  <si>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</si>
  <si>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</si>
  <si>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</si>
  <si>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</si>
  <si>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</si>
  <si>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</si>
  <si>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</si>
  <si>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</si>
  <si>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</si>
  <si>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</si>
  <si>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</si>
  <si>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</si>
  <si>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</si>
  <si>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</si>
  <si>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</si>
  <si>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</si>
  <si>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</si>
  <si>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</si>
  <si>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</si>
  <si>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</si>
  <si>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</si>
  <si>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</si>
  <si>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</si>
  <si>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</si>
  <si>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</si>
  <si>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</si>
  <si>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</si>
  <si>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</si>
  <si>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</si>
  <si>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</si>
  <si>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</si>
  <si>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</si>
  <si>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</si>
  <si>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</si>
  <si>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</si>
  <si>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</si>
  <si>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</si>
  <si>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</si>
  <si>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</si>
  <si>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</si>
  <si>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</si>
  <si>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</si>
  <si>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</si>
  <si>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</si>
  <si>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</si>
  <si>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</si>
  <si>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</si>
  <si>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</si>
  <si>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</si>
  <si>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</si>
  <si>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</si>
  <si>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</si>
  <si>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</si>
  <si>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</si>
  <si>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</si>
  <si>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</si>
  <si>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</si>
  <si>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</si>
  <si>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</si>
  <si>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</si>
  <si>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</si>
  <si>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</si>
  <si>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</si>
  <si>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</si>
  <si>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</si>
  <si>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</si>
  <si>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</si>
  <si>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</si>
  <si>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</si>
  <si>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</si>
  <si>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</si>
  <si>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</si>
  <si>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</si>
  <si>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</si>
  <si>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</si>
  <si>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</si>
  <si>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</si>
  <si>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</si>
  <si>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</si>
  <si>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</si>
  <si>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</si>
  <si>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</si>
  <si>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</si>
  <si>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</si>
  <si>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</si>
  <si>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</si>
  <si>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</si>
  <si>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</si>
  <si>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</si>
  <si>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</si>
  <si>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</si>
  <si>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</si>
  <si>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</si>
  <si>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</si>
  <si>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</si>
  <si>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</si>
  <si>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</si>
  <si>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</si>
  <si>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</si>
  <si>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</si>
  <si>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</si>
  <si>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</si>
  <si>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</si>
  <si>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</si>
  <si>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</si>
  <si>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</si>
  <si>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</si>
  <si>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</si>
  <si>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</si>
  <si>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</si>
  <si>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</si>
  <si>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</si>
  <si>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</si>
  <si>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</si>
  <si>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</si>
  <si>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</si>
  <si>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</si>
  <si>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</si>
  <si>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</si>
  <si>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</si>
  <si>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</si>
  <si>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</si>
  <si>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</si>
  <si>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</si>
  <si>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</si>
  <si>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</si>
  <si>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</si>
  <si>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</si>
  <si>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</si>
  <si>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</si>
  <si>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</si>
  <si>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</si>
  <si>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</si>
  <si>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</si>
  <si>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</si>
  <si>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</si>
  <si>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</si>
  <si>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</si>
  <si>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</si>
  <si>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</si>
  <si>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</si>
  <si>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</si>
  <si>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</si>
  <si>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</si>
  <si>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</si>
  <si>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</si>
  <si>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</si>
  <si>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</si>
  <si>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</si>
  <si>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</si>
  <si>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</si>
  <si>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</si>
  <si>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</si>
  <si>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</si>
  <si>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</si>
  <si>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</si>
  <si>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</si>
  <si>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</si>
  <si>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</si>
  <si>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</si>
  <si>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</si>
  <si>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</si>
  <si>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</si>
  <si>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</si>
  <si>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</si>
  <si>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</si>
  <si>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</si>
  <si>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</si>
  <si>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</si>
  <si>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</si>
  <si>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</si>
  <si>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</si>
  <si>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</si>
  <si>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</si>
  <si>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</si>
  <si>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</si>
  <si>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</si>
  <si>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</si>
  <si>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</si>
  <si>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</si>
  <si>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</si>
  <si>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</si>
  <si>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</si>
  <si>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</si>
  <si>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</si>
  <si>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</si>
  <si>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</si>
  <si>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</si>
  <si>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</si>
  <si>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</si>
  <si>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</si>
  <si>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</si>
  <si>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</si>
  <si>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</si>
  <si>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</si>
  <si>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</si>
  <si>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</si>
  <si>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</si>
  <si>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</si>
  <si>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</si>
  <si>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</si>
  <si>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</si>
  <si>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</si>
  <si>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</si>
  <si>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</si>
  <si>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</si>
  <si>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</si>
  <si>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</si>
  <si>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</si>
  <si>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</si>
  <si>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</si>
  <si>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</si>
  <si>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</si>
  <si>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</si>
  <si>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</si>
  <si>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</si>
  <si>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</si>
  <si>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</si>
  <si>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</si>
  <si>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</si>
  <si>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</si>
  <si>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</si>
  <si>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</si>
  <si>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</si>
  <si>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</si>
  <si>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</si>
  <si>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</si>
  <si>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</si>
  <si>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</si>
  <si>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</si>
  <si>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</si>
  <si>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</si>
  <si>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</si>
  <si>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</si>
  <si>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</si>
  <si>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</si>
  <si>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</si>
  <si>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</si>
  <si>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</si>
  <si>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</si>
  <si>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</si>
  <si>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</si>
  <si>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</si>
  <si>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</si>
  <si>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</si>
  <si>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</si>
  <si>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</si>
  <si>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</si>
  <si>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</si>
  <si>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</si>
  <si>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</si>
  <si>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</si>
  <si>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</si>
  <si>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</si>
  <si>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</si>
  <si>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</si>
  <si>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</si>
  <si>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</si>
  <si>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</si>
  <si>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</si>
  <si>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</si>
  <si>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</si>
  <si>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</si>
  <si>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</si>
  <si>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</si>
  <si>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</si>
  <si>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</si>
  <si>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</si>
  <si>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</si>
  <si>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</si>
  <si>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</si>
  <si>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</si>
  <si>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</si>
  <si>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</si>
  <si>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</si>
  <si>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</si>
  <si>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</si>
  <si>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</si>
  <si>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</si>
  <si>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</si>
  <si>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</si>
  <si>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</si>
  <si>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</si>
  <si>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</si>
  <si>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</si>
  <si>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</si>
  <si>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</si>
  <si>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</si>
  <si>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</si>
  <si>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</si>
  <si>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</si>
  <si>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</si>
  <si>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</si>
  <si>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</si>
  <si>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</si>
  <si>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</si>
  <si>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</si>
  <si>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</si>
  <si>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</si>
  <si>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</si>
  <si>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</si>
  <si>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</si>
  <si>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</si>
  <si>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</si>
  <si>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</si>
  <si>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</si>
  <si>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</si>
  <si>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</si>
  <si>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</si>
  <si>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</si>
  <si>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</si>
  <si>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</si>
  <si>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</si>
  <si>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</si>
  <si>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</si>
  <si>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</si>
  <si>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</si>
  <si>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</si>
  <si>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</si>
  <si>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</si>
  <si>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</si>
  <si>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</si>
  <si>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</si>
  <si>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</si>
  <si>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</si>
  <si>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</si>
  <si>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</si>
  <si>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</si>
  <si>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</si>
  <si>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</si>
  <si>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</si>
  <si>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</si>
  <si>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</si>
  <si>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</si>
  <si>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</si>
  <si>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</si>
  <si>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</si>
  <si>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</si>
  <si>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</si>
  <si>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</si>
  <si>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</si>
  <si>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</si>
  <si>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</si>
  <si>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</si>
  <si>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</si>
  <si>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</si>
  <si>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</si>
  <si>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</si>
  <si>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</si>
  <si>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</si>
  <si>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</si>
  <si>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</si>
  <si>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</si>
  <si>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</si>
  <si>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</si>
  <si>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</si>
  <si>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</si>
  <si>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</si>
  <si>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</si>
  <si>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</si>
  <si>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</si>
  <si>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</si>
  <si>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</si>
  <si>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</si>
  <si>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</si>
  <si>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</si>
  <si>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</si>
  <si>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</si>
  <si>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</si>
  <si>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</si>
  <si>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</si>
  <si>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</si>
  <si>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</si>
  <si>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</si>
  <si>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</si>
  <si>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</si>
  <si>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</si>
  <si>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</si>
  <si>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</si>
  <si>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</si>
  <si>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</si>
  <si>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</si>
  <si>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</si>
  <si>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</si>
  <si>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</si>
  <si>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</si>
  <si>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</si>
  <si>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</si>
  <si>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</si>
  <si>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</si>
  <si>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</si>
  <si>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</si>
  <si>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</si>
  <si>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</si>
  <si>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</si>
  <si>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</si>
  <si>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</si>
  <si>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</si>
  <si>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</si>
  <si>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</si>
  <si>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</si>
  <si>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</si>
  <si>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</si>
  <si>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</si>
  <si>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</si>
  <si>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</si>
  <si>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</si>
  <si>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</si>
  <si>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</si>
  <si>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</si>
  <si>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</si>
  <si>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</si>
  <si>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</si>
  <si>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</si>
  <si>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</si>
  <si>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</si>
  <si>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</si>
  <si>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</si>
  <si>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</si>
  <si>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</si>
  <si>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</si>
  <si>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</si>
  <si>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</si>
  <si>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</si>
  <si>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</si>
  <si>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</si>
  <si>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</si>
  <si>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</si>
  <si>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</si>
  <si>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</si>
  <si>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</si>
  <si>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</si>
  <si>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</si>
  <si>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</si>
  <si>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</si>
  <si>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</si>
  <si>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</si>
  <si>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</si>
  <si>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</si>
  <si>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</si>
  <si>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</si>
  <si>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</si>
  <si>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</si>
  <si>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</si>
  <si>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</si>
  <si>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</si>
  <si>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</si>
  <si>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</si>
  <si>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</si>
  <si>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</si>
  <si>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</si>
  <si>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</si>
  <si>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</si>
  <si>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</si>
  <si>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</si>
  <si>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</si>
  <si>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</si>
  <si>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</si>
  <si>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</si>
  <si>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</si>
  <si>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</si>
  <si>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</si>
  <si>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</si>
  <si>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</si>
  <si>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</si>
  <si>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</si>
  <si>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</si>
  <si>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</si>
  <si>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</si>
  <si>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</si>
  <si>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</si>
  <si>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</si>
  <si>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</si>
  <si>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</si>
  <si>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</si>
  <si>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</si>
  <si>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</si>
  <si>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</si>
  <si>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</si>
  <si>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</si>
  <si>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</si>
  <si>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</si>
  <si>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</si>
  <si>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</si>
  <si>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</si>
  <si>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</si>
  <si>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</si>
  <si>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</si>
  <si>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</si>
  <si>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</si>
  <si>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</si>
  <si>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</si>
  <si>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</si>
  <si>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</si>
  <si>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</si>
  <si>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</si>
  <si>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</si>
  <si>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</si>
  <si>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</si>
  <si>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</si>
  <si>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</si>
  <si>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</si>
  <si>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</si>
  <si>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</si>
  <si>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</si>
  <si>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</si>
  <si>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</si>
  <si>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</si>
  <si>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</si>
  <si>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</si>
  <si>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</si>
  <si>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</si>
  <si>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</si>
  <si>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</si>
  <si>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</si>
  <si>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</si>
  <si>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</si>
  <si>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</si>
  <si>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</si>
  <si>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</si>
  <si>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</si>
  <si>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</si>
  <si>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</si>
  <si>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</si>
  <si>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</si>
  <si>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</si>
  <si>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</si>
  <si>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</si>
  <si>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</si>
  <si>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</si>
  <si>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</si>
  <si>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</si>
  <si>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</si>
  <si>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</si>
  <si>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</si>
  <si>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</si>
  <si>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</si>
  <si>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</si>
  <si>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</si>
  <si>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</si>
  <si>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</si>
  <si>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</si>
  <si>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</si>
  <si>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</si>
  <si>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</si>
  <si>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</si>
  <si>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</si>
  <si>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</si>
  <si>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</si>
  <si>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</si>
  <si>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</si>
  <si>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</si>
  <si>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</si>
  <si>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</si>
  <si>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</si>
  <si>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</si>
  <si>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</si>
  <si>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</si>
  <si>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</si>
  <si>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</si>
  <si>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</si>
  <si>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</si>
  <si>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</si>
  <si>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</si>
  <si>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</si>
  <si>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</si>
  <si>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</si>
  <si>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</si>
  <si>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</si>
  <si>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</si>
  <si>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</si>
  <si>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</si>
  <si>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</si>
  <si>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</si>
  <si>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</si>
  <si>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</si>
  <si>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</si>
  <si>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</si>
  <si>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</si>
  <si>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</si>
  <si>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</si>
  <si>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</si>
  <si>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</si>
  <si>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</si>
  <si>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</si>
  <si>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</si>
  <si>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</si>
  <si>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</si>
  <si>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</si>
  <si>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</si>
  <si>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</si>
  <si>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</si>
  <si>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</si>
  <si>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</si>
  <si>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</si>
  <si>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</si>
  <si>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</si>
  <si>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</si>
  <si>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</si>
  <si>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</si>
  <si>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</si>
  <si>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</si>
  <si>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</si>
  <si>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</si>
  <si>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</si>
  <si>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</si>
  <si>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</si>
  <si>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</si>
  <si>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</si>
  <si>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</si>
  <si>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</si>
  <si>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</si>
  <si>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</si>
  <si>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</si>
  <si>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</si>
  <si>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</si>
  <si>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</si>
  <si>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</si>
  <si>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</si>
  <si>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</si>
  <si>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</si>
  <si>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</si>
  <si>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</si>
  <si>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</si>
  <si>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</si>
  <si>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</si>
  <si>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</si>
  <si>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</si>
  <si>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</si>
  <si>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</si>
  <si>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</si>
  <si>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</si>
  <si>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</si>
  <si>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</si>
  <si>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</si>
  <si>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</si>
  <si>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</si>
  <si>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</si>
  <si>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</si>
  <si>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</si>
  <si>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</si>
  <si>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</si>
  <si>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</si>
  <si>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</si>
  <si>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</si>
  <si>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</si>
  <si>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</si>
  <si>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</si>
  <si>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</si>
  <si>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</si>
  <si>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</si>
  <si>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</si>
  <si>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</si>
  <si>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</si>
  <si>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</si>
  <si>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</si>
  <si>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</si>
  <si>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</si>
  <si>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</si>
  <si>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</si>
  <si>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</si>
  <si>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</si>
  <si>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</si>
  <si>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</si>
  <si>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</si>
  <si>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</si>
  <si>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</si>
  <si>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</si>
  <si>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</si>
  <si>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</si>
  <si>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</si>
  <si>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</si>
  <si>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</si>
  <si>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</si>
  <si>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</si>
  <si>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</si>
  <si>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</si>
  <si>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</si>
  <si>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</si>
  <si>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</si>
  <si>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</si>
  <si>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</si>
  <si>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</si>
  <si>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</si>
  <si>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</si>
  <si>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</si>
  <si>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</si>
  <si>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</si>
  <si>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</si>
  <si>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</si>
  <si>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</si>
  <si>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</si>
  <si>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</si>
  <si>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</si>
  <si>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</si>
  <si>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</si>
  <si>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</si>
  <si>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</si>
  <si>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</si>
  <si>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</si>
  <si>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</si>
  <si>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</si>
  <si>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</si>
  <si>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</si>
  <si>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</si>
  <si>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</si>
  <si>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</si>
  <si>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</si>
  <si>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</si>
  <si>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</si>
  <si>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</si>
  <si>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</si>
  <si>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</si>
  <si>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</si>
  <si>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</si>
  <si>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</si>
  <si>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</si>
  <si>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</si>
  <si>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</si>
  <si>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</si>
  <si>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</si>
  <si>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</si>
  <si>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</si>
  <si>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</si>
  <si>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</si>
  <si>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</si>
  <si>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</si>
  <si>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</si>
  <si>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</si>
  <si>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</si>
  <si>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</si>
  <si>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</si>
  <si>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</si>
  <si>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</si>
  <si>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</si>
  <si>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</si>
  <si>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</si>
  <si>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</si>
  <si>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</si>
  <si>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</si>
  <si>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</si>
  <si>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</si>
  <si>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</si>
  <si>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</si>
  <si>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</si>
  <si>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</si>
  <si>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</si>
  <si>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</si>
  <si>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</si>
  <si>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</si>
  <si>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</si>
  <si>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</si>
  <si>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</si>
  <si>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</si>
  <si>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</si>
  <si>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</si>
  <si>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</si>
  <si>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</si>
  <si>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</si>
  <si>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</si>
  <si>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</si>
  <si>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</si>
  <si>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</si>
  <si>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</si>
  <si>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</si>
  <si>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</si>
  <si>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</si>
  <si>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</si>
  <si>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</si>
  <si>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</si>
  <si>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</si>
  <si>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</si>
  <si>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</si>
  <si>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</si>
  <si>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</si>
  <si>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</si>
  <si>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</si>
  <si>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</si>
  <si>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</si>
  <si>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</si>
  <si>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</si>
  <si>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</si>
  <si>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</si>
  <si>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</si>
  <si>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</si>
  <si>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</si>
  <si>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</si>
  <si>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</si>
  <si>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</si>
  <si>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</si>
  <si>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</si>
  <si>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</si>
  <si>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</si>
  <si>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</si>
  <si>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</si>
  <si>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</si>
  <si>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</si>
  <si>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</si>
  <si>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</si>
  <si>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</si>
  <si>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</si>
  <si>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</si>
  <si>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</si>
  <si>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</si>
  <si>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</si>
  <si>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</si>
  <si>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</si>
  <si>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</si>
  <si>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</si>
  <si>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</si>
  <si>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</si>
  <si>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</si>
  <si>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</si>
  <si>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</si>
  <si>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</si>
  <si>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</si>
  <si>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</si>
  <si>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</si>
  <si>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</si>
  <si>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</si>
  <si>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</si>
  <si>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</si>
  <si>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</si>
  <si>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</si>
  <si>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</si>
  <si>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</si>
  <si>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</si>
  <si>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</si>
  <si>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</si>
  <si>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</si>
  <si>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</si>
  <si>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</si>
  <si>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</si>
  <si>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</si>
  <si>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</si>
  <si>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</si>
  <si>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</si>
  <si>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</si>
  <si>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</si>
  <si>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</si>
  <si>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</si>
  <si>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</si>
  <si>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</si>
  <si>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</si>
  <si>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</si>
  <si>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</si>
  <si>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</si>
  <si>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</si>
  <si>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</si>
  <si>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</si>
  <si>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</si>
  <si>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</si>
  <si>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</si>
  <si>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</si>
  <si>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</si>
  <si>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</si>
  <si>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</si>
  <si>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</si>
  <si>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</si>
  <si>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</si>
  <si>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</si>
  <si>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</si>
  <si>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</si>
  <si>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</si>
  <si>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</si>
  <si>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</si>
  <si>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</si>
  <si>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</si>
  <si>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</si>
  <si>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</si>
  <si>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</si>
  <si>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</si>
  <si>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</si>
  <si>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</si>
  <si>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</si>
  <si>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</si>
  <si>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</si>
  <si>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</si>
  <si>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</si>
  <si>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</si>
  <si>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</si>
  <si>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</si>
  <si>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</si>
  <si>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</si>
  <si>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</si>
  <si>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</si>
  <si>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</si>
  <si>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</si>
  <si>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</si>
  <si>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</si>
  <si>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</si>
  <si>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</si>
  <si>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</si>
  <si>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</si>
  <si>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</si>
  <si>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</si>
  <si>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</si>
  <si>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</si>
  <si>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</si>
  <si>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</si>
  <si>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</si>
  <si>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</si>
  <si>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</si>
  <si>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</si>
  <si>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</si>
  <si>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</si>
  <si>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</si>
  <si>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</si>
  <si>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</si>
  <si>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</si>
  <si>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</si>
  <si>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</si>
  <si>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</si>
  <si>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</si>
  <si>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</si>
  <si>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</si>
  <si>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</si>
  <si>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</si>
  <si>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</si>
  <si>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</si>
  <si>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</si>
  <si>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</si>
  <si>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</si>
  <si>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</si>
  <si>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</si>
  <si>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</si>
  <si>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</si>
  <si>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</si>
  <si>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</si>
  <si>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</si>
  <si>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</si>
  <si>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</si>
  <si>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</si>
  <si>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</si>
  <si>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</si>
  <si>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</si>
  <si>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</si>
  <si>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</si>
  <si>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</si>
  <si>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</si>
  <si>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</si>
  <si>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</si>
  <si>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</si>
  <si>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</si>
  <si>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</si>
  <si>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</si>
  <si>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</si>
  <si>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</si>
  <si>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</si>
  <si>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</si>
  <si>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</si>
  <si>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</si>
  <si>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</si>
  <si>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</si>
  <si>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</si>
  <si>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</si>
  <si>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</si>
  <si>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</si>
  <si>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</si>
  <si>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</si>
  <si>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</si>
  <si>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</si>
  <si>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</si>
  <si>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</si>
  <si>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</si>
  <si>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</si>
  <si>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</si>
  <si>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</si>
  <si>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</si>
  <si>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</si>
  <si>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</si>
  <si>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</si>
  <si>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</si>
  <si>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</si>
  <si>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</si>
  <si>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</si>
  <si>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</si>
  <si>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</si>
  <si>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</si>
  <si>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</si>
  <si>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</si>
  <si>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</si>
  <si>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</si>
  <si>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</si>
  <si>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</si>
  <si>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</si>
  <si>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</si>
  <si>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</si>
  <si>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</si>
  <si>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</si>
  <si>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</si>
  <si>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</si>
  <si>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</si>
  <si>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</si>
  <si>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</si>
  <si>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</si>
  <si>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</si>
  <si>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</si>
  <si>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</si>
  <si>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</si>
  <si>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</si>
  <si>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</si>
  <si>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</si>
  <si>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</si>
  <si>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</si>
  <si>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</si>
  <si>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</si>
  <si>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</si>
  <si>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</si>
  <si>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</si>
  <si>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</si>
  <si>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</si>
  <si>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</si>
  <si>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</si>
  <si>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</si>
  <si>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</si>
  <si>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</si>
  <si>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</si>
  <si>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</si>
  <si>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</si>
  <si>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</si>
  <si>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</si>
  <si>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</si>
  <si>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</si>
  <si>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</si>
  <si>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</si>
  <si>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</si>
  <si>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</si>
  <si>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</si>
  <si>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</si>
  <si>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</si>
  <si>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</si>
  <si>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</si>
  <si>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</si>
  <si>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</si>
  <si>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</si>
  <si>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</si>
  <si>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</si>
  <si>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</si>
  <si>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</si>
  <si>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</si>
  <si>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</si>
  <si>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</si>
  <si>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</si>
  <si>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</si>
  <si>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</si>
  <si>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</si>
  <si>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</si>
  <si>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</si>
  <si>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</si>
  <si>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</si>
  <si>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</si>
  <si>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</si>
  <si>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</si>
  <si>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</si>
  <si>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</si>
  <si>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</si>
  <si>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</si>
  <si>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</si>
  <si>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</si>
  <si>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</si>
  <si>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</si>
  <si>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</si>
  <si>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</si>
  <si>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</si>
  <si>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</si>
  <si>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</si>
  <si>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</si>
  <si>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</si>
  <si>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</si>
  <si>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</si>
  <si>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</si>
  <si>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</si>
  <si>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</si>
  <si>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</si>
  <si>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</si>
  <si>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</si>
  <si>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</si>
  <si>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</si>
  <si>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</si>
  <si>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</si>
  <si>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</si>
  <si>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</si>
  <si>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</si>
  <si>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</si>
  <si>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</si>
  <si>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</si>
  <si>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</si>
  <si>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</si>
  <si>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</si>
  <si>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</si>
  <si>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</si>
  <si>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</si>
  <si>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</si>
  <si>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</si>
  <si>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</si>
  <si>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</si>
  <si>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</si>
  <si>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</si>
  <si>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</si>
  <si>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</si>
  <si>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</si>
  <si>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</si>
  <si>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</si>
  <si>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</si>
  <si>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</si>
  <si>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</si>
  <si>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</si>
  <si>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</si>
  <si>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</si>
  <si>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</si>
  <si>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</si>
  <si>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</si>
  <si>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</si>
  <si>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</si>
  <si>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</si>
  <si>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</si>
  <si>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</si>
  <si>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</si>
  <si>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</si>
  <si>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</si>
  <si>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</si>
  <si>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</si>
  <si>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</si>
  <si>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</si>
  <si>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</si>
  <si>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</si>
  <si>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</si>
  <si>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</si>
  <si>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</si>
  <si>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</si>
  <si>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</si>
  <si>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</si>
  <si>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</si>
  <si>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</si>
  <si>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</si>
  <si>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</si>
  <si>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</si>
  <si>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</si>
  <si>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</si>
  <si>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</si>
  <si>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</si>
  <si>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</si>
  <si>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</si>
  <si>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</si>
  <si>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</si>
  <si>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</si>
  <si>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</si>
  <si>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</si>
  <si>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</si>
  <si>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</si>
  <si>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</si>
  <si>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</si>
  <si>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</si>
  <si>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</si>
  <si>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</si>
  <si>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</si>
  <si>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</si>
  <si>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</si>
  <si>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</si>
  <si>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</si>
  <si>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</si>
  <si>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</si>
  <si>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</si>
  <si>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</si>
  <si>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</si>
  <si>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</si>
  <si>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</si>
  <si>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</si>
  <si>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</si>
  <si>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</si>
  <si>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</si>
  <si>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</si>
  <si>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</si>
  <si>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</si>
  <si>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</si>
  <si>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</si>
  <si>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</si>
  <si>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</si>
  <si>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</si>
  <si>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</si>
  <si>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</si>
  <si>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</si>
  <si>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</si>
  <si>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</si>
  <si>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</si>
  <si>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</si>
  <si>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</si>
  <si>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</si>
  <si>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</si>
  <si>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</si>
  <si>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</si>
  <si>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</si>
  <si>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</si>
  <si>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</si>
  <si>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</si>
  <si>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</si>
  <si>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</si>
  <si>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</si>
  <si>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</si>
  <si>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</si>
  <si>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</si>
  <si>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</si>
  <si>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</si>
  <si>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</si>
  <si>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</si>
  <si>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</si>
  <si>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</si>
  <si>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</si>
  <si>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</si>
  <si>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</si>
  <si>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</si>
  <si>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</si>
  <si>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</si>
  <si>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</si>
  <si>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</si>
  <si>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</si>
  <si>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</si>
  <si>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</si>
  <si>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</si>
  <si>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</si>
  <si>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</si>
  <si>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</si>
  <si>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</si>
  <si>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</si>
  <si>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</si>
  <si>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</si>
  <si>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</si>
  <si>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</si>
  <si>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</si>
  <si>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</si>
  <si>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</si>
  <si>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</si>
  <si>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</si>
  <si>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</si>
  <si>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</si>
  <si>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</si>
  <si>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</si>
  <si>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</si>
  <si>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</si>
  <si>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</si>
  <si>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</si>
  <si>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</si>
  <si>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</si>
  <si>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</si>
  <si>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</si>
  <si>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</si>
  <si>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</si>
  <si>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</si>
  <si>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</si>
  <si>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</si>
  <si>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</si>
  <si>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</si>
  <si>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</si>
  <si>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</si>
  <si>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</si>
  <si>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</si>
  <si>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</si>
  <si>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</si>
  <si>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</si>
  <si>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</si>
  <si>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</si>
  <si>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</si>
  <si>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</si>
  <si>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</si>
  <si>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</si>
  <si>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</si>
  <si>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</si>
  <si>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</si>
  <si>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</si>
  <si>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</si>
  <si>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</si>
  <si>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</si>
  <si>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</si>
  <si>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</si>
  <si>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</si>
  <si>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</si>
  <si>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</si>
  <si>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</si>
  <si>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</si>
  <si>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</si>
  <si>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</si>
  <si>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</si>
  <si>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</si>
  <si>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</si>
  <si>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</si>
  <si>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</si>
  <si>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</si>
  <si>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</si>
  <si>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</si>
  <si>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</si>
  <si>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</si>
  <si>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</si>
  <si>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</si>
  <si>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</si>
  <si>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</si>
  <si>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</si>
  <si>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</si>
  <si>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</si>
  <si>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</si>
  <si>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</si>
  <si>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</si>
  <si>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</si>
  <si>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</si>
  <si>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</si>
  <si>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</si>
  <si>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</si>
  <si>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</si>
  <si>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</si>
  <si>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</si>
  <si>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</si>
  <si>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</si>
  <si>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</si>
  <si>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</si>
  <si>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</si>
  <si>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</si>
  <si>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</si>
  <si>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</si>
  <si>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</si>
  <si>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</si>
  <si>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</si>
  <si>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</si>
  <si>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</si>
  <si>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</si>
  <si>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</si>
  <si>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</si>
  <si>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</si>
  <si>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</si>
  <si>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</si>
  <si>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</si>
  <si>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</si>
  <si>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</si>
  <si>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</si>
  <si>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</si>
  <si>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</si>
  <si>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</si>
  <si>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</si>
  <si>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</si>
  <si>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</si>
  <si>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</si>
  <si>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</si>
  <si>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</si>
  <si>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</si>
  <si>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</si>
  <si>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</si>
  <si>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</si>
  <si>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</si>
  <si>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</si>
  <si>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</si>
  <si>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</si>
  <si>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</si>
  <si>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</si>
  <si>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</si>
  <si>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</si>
  <si>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</si>
  <si>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</si>
  <si>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</si>
  <si>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</si>
  <si>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</si>
  <si>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</si>
  <si>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</si>
  <si>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</si>
  <si>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</si>
  <si>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</si>
  <si>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</si>
  <si>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</si>
  <si>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</si>
  <si>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</si>
  <si>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</si>
  <si>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</si>
  <si>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</si>
  <si>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</si>
  <si>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</si>
  <si>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</si>
  <si>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</si>
  <si>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</si>
  <si>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</si>
  <si>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</si>
  <si>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</si>
  <si>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</si>
  <si>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</si>
  <si>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</si>
  <si>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</si>
  <si>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</si>
  <si>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</si>
  <si>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</si>
  <si>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</si>
  <si>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</si>
  <si>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</si>
  <si>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</si>
  <si>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</si>
  <si>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</si>
  <si>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</si>
  <si>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</si>
  <si>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</si>
  <si>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</si>
  <si>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</si>
  <si>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</si>
  <si>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</si>
  <si>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</si>
  <si>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</si>
  <si>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</si>
  <si>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</si>
  <si>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</si>
  <si>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</si>
  <si>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</si>
  <si>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</si>
  <si>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</si>
  <si>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</si>
  <si>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</si>
  <si>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</si>
  <si>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</si>
  <si>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</si>
  <si>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</si>
  <si>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</si>
  <si>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</si>
  <si>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</si>
  <si>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</si>
  <si>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</si>
  <si>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</si>
  <si>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</si>
  <si>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</si>
  <si>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</si>
  <si>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</si>
  <si>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</si>
  <si>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</si>
  <si>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</si>
  <si>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</si>
  <si>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</si>
  <si>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</si>
  <si>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</si>
  <si>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</si>
  <si>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</si>
  <si>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</si>
  <si>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</si>
  <si>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</si>
  <si>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</si>
  <si>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</si>
  <si>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</si>
  <si>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</si>
  <si>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</si>
  <si>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</si>
  <si>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</si>
  <si>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</si>
  <si>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</si>
  <si>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</si>
  <si>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</si>
  <si>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</si>
  <si>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</si>
  <si>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</si>
  <si>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</si>
  <si>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</si>
  <si>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</si>
  <si>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</si>
  <si>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</si>
  <si>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</si>
  <si>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</si>
  <si>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</si>
  <si>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</si>
  <si>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</si>
  <si>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</si>
  <si>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</si>
  <si>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</si>
  <si>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</si>
  <si>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</si>
  <si>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</si>
  <si>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</si>
  <si>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</si>
  <si>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</si>
  <si>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</si>
  <si>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</si>
  <si>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</si>
  <si>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</si>
  <si>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</si>
  <si>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</si>
  <si>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</si>
  <si>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</si>
  <si>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</si>
  <si>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</si>
  <si>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</si>
  <si>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</si>
  <si>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</si>
  <si>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</si>
  <si>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</si>
  <si>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</si>
  <si>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</si>
  <si>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</si>
  <si>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</si>
  <si>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</si>
  <si>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</si>
  <si>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</si>
  <si>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</si>
  <si>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</si>
  <si>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</si>
  <si>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</si>
  <si>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</si>
  <si>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</si>
  <si>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</si>
  <si>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</si>
  <si>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</si>
  <si>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</si>
  <si>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</si>
  <si>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</si>
  <si>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</si>
  <si>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</si>
  <si>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</si>
  <si>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</si>
  <si>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</si>
  <si>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</si>
  <si>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</si>
  <si>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</si>
  <si>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</si>
  <si>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</si>
  <si>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</si>
  <si>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</si>
  <si>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</si>
  <si>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</si>
  <si>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</si>
  <si>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</si>
  <si>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</si>
  <si>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</si>
  <si>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</si>
  <si>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</si>
  <si>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</si>
  <si>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</si>
  <si>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</si>
  <si>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</si>
  <si>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</si>
  <si>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</si>
  <si>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</si>
  <si>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</si>
  <si>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</si>
  <si>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</si>
  <si>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</si>
  <si>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</si>
  <si>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</si>
  <si>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</si>
  <si>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</si>
  <si>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</si>
  <si>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</si>
  <si>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</si>
  <si>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</si>
  <si>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</si>
  <si>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</si>
  <si>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</si>
  <si>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</si>
  <si>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</si>
  <si>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</si>
  <si>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</si>
  <si>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</si>
  <si>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</si>
  <si>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</si>
  <si>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</si>
  <si>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</si>
  <si>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</si>
  <si>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</si>
  <si>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</si>
  <si>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</si>
  <si>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</si>
  <si>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</si>
  <si>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</si>
  <si>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</si>
  <si>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</si>
  <si>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</si>
  <si>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</si>
  <si>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</si>
  <si>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</si>
  <si>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</si>
  <si>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</si>
  <si>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</si>
  <si>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</si>
  <si>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</si>
  <si>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</si>
  <si>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</si>
  <si>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</si>
  <si>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</si>
  <si>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</si>
  <si>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</si>
  <si>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</si>
  <si>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</si>
  <si>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</si>
  <si>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</si>
  <si>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</si>
  <si>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</si>
  <si>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</si>
  <si>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</si>
  <si>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</si>
  <si>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</si>
  <si>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</si>
  <si>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</si>
  <si>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</si>
  <si>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</si>
  <si>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</si>
  <si>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</si>
  <si>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</si>
  <si>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</si>
  <si>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</si>
  <si>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</si>
  <si>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</si>
  <si>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</si>
  <si>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</si>
  <si>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</si>
  <si>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</si>
  <si>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</si>
  <si>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</si>
  <si>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</si>
  <si>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</si>
  <si>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</si>
  <si>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</si>
  <si>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</si>
  <si>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</si>
  <si>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</si>
  <si>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</si>
  <si>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</si>
  <si>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</si>
  <si>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</si>
  <si>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</si>
  <si>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</si>
  <si>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</si>
  <si>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</si>
  <si>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</si>
  <si>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</si>
  <si>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</si>
  <si>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</si>
  <si>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</si>
  <si>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</si>
  <si>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</si>
  <si>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</si>
  <si>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</si>
  <si>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</si>
  <si>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</si>
  <si>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</si>
  <si>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</si>
  <si>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</si>
  <si>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</si>
  <si>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</si>
  <si>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</si>
  <si>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</si>
  <si>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</si>
  <si>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</si>
  <si>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</si>
  <si>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</si>
  <si>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</si>
  <si>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</si>
  <si>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</si>
  <si>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</si>
  <si>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</si>
  <si>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</si>
  <si>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</si>
  <si>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</si>
  <si>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</si>
  <si>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</si>
  <si>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</si>
  <si>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</si>
  <si>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</si>
  <si>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</si>
  <si>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</si>
  <si>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</si>
  <si>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</si>
  <si>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</si>
  <si>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</si>
  <si>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</si>
  <si>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</si>
  <si>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</si>
  <si>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</si>
  <si>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</si>
  <si>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</si>
  <si>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</si>
  <si>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</si>
  <si>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</si>
  <si>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</si>
  <si>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</si>
  <si>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</si>
  <si>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</si>
  <si>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</si>
  <si>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</si>
  <si>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</si>
  <si>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</si>
  <si>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</si>
  <si>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</si>
  <si>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</si>
  <si>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</si>
  <si>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</si>
  <si>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</si>
  <si>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</si>
  <si>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</si>
  <si>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</si>
  <si>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</si>
  <si>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</si>
  <si>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</si>
  <si>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</si>
  <si>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</si>
  <si>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</si>
  <si>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</si>
  <si>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</si>
  <si>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</si>
  <si>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</si>
  <si>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</si>
  <si>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</si>
  <si>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</si>
  <si>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</si>
  <si>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</si>
  <si>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</si>
  <si>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</si>
  <si>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</si>
  <si>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</si>
  <si>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</si>
  <si>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</si>
  <si>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</si>
  <si>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</si>
  <si>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</si>
  <si>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</si>
  <si>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</si>
  <si>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</si>
  <si>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</si>
  <si>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</si>
  <si>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</si>
  <si>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</si>
  <si>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</si>
  <si>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</si>
  <si>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</si>
  <si>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</si>
  <si>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</si>
  <si>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</si>
  <si>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</si>
  <si>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</si>
  <si>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</si>
  <si>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</si>
  <si>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</si>
  <si>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</si>
  <si>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</si>
  <si>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</si>
  <si>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</si>
  <si>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</si>
  <si>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</si>
  <si>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</si>
  <si>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</si>
  <si>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</si>
  <si>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</si>
  <si>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</si>
  <si>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</si>
  <si>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</si>
  <si>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</si>
  <si>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</si>
  <si>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</si>
  <si>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</si>
  <si>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</si>
  <si>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</si>
  <si>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</si>
  <si>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</si>
  <si>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</si>
  <si>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</si>
  <si>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</si>
  <si>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</si>
  <si>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</si>
  <si>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</si>
  <si>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</si>
  <si>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</si>
  <si>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</si>
  <si>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</si>
  <si>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</si>
  <si>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</si>
  <si>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</si>
  <si>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</si>
  <si>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</si>
  <si>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</si>
  <si>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</si>
  <si>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</si>
  <si>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</si>
  <si>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</si>
  <si>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</si>
  <si>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</si>
  <si>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</si>
  <si>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</si>
  <si>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</si>
  <si>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</si>
  <si>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</si>
  <si>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</si>
  <si>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</si>
  <si>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</si>
  <si>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</si>
  <si>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</si>
  <si>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</si>
  <si>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</si>
  <si>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</si>
  <si>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</si>
  <si>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</si>
  <si>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</si>
  <si>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</si>
  <si>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</si>
  <si>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</si>
  <si>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</si>
  <si>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</si>
  <si>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</si>
  <si>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</si>
  <si>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</si>
  <si>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</si>
  <si>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</si>
  <si>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</si>
  <si>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</si>
  <si>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</si>
  <si>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</si>
  <si>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</si>
  <si>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</si>
  <si>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</si>
  <si>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</si>
  <si>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</si>
  <si>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</si>
  <si>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</si>
  <si>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</si>
  <si>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</si>
  <si>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</si>
  <si>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</si>
  <si>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</si>
  <si>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</si>
  <si>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</si>
  <si>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</si>
  <si>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</si>
  <si>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</si>
  <si>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</si>
  <si>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</si>
  <si>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</si>
  <si>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</si>
  <si>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</si>
  <si>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</si>
  <si>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</si>
  <si>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</si>
  <si>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</si>
  <si>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</si>
  <si>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</si>
  <si>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</si>
  <si>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</si>
  <si>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</si>
  <si>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</si>
  <si>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</si>
  <si>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</si>
  <si>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</si>
  <si>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</si>
  <si>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</si>
  <si>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</si>
  <si>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</si>
  <si>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</si>
  <si>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</si>
  <si>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</si>
  <si>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</si>
  <si>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</si>
  <si>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</si>
  <si>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</si>
  <si>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</si>
  <si>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</si>
  <si>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</si>
  <si>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</si>
  <si>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</si>
  <si>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</si>
  <si>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</si>
  <si>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</si>
  <si>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</si>
  <si>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</si>
  <si>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</si>
  <si>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</si>
  <si>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</si>
  <si>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</si>
  <si>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</si>
  <si>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</si>
  <si>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</si>
  <si>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</si>
  <si>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</si>
  <si>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</si>
  <si>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</si>
  <si>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</si>
  <si>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</si>
  <si>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</si>
  <si>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</si>
  <si>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</si>
  <si>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</si>
  <si>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</si>
  <si>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</si>
  <si>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</si>
  <si>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</si>
  <si>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</si>
  <si>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</si>
  <si>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</si>
  <si>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</si>
  <si>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</si>
  <si>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</si>
  <si>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</si>
  <si>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</si>
  <si>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</si>
  <si>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</si>
  <si>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</si>
  <si>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</si>
  <si>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</si>
  <si>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</si>
  <si>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</si>
  <si>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</si>
  <si>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</si>
  <si>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</si>
  <si>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</si>
  <si>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</si>
  <si>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</si>
  <si>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</si>
  <si>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</si>
  <si>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</si>
  <si>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</si>
  <si>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</si>
  <si>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</si>
  <si>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</si>
  <si>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</si>
  <si>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</si>
  <si>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</si>
  <si>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</si>
  <si>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</si>
  <si>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</si>
  <si>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</si>
  <si>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</si>
  <si>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</si>
  <si>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</si>
  <si>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</si>
  <si>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</si>
  <si>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</si>
  <si>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</si>
  <si>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</si>
  <si>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</si>
  <si>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</si>
  <si>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</si>
  <si>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</si>
  <si>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</si>
  <si>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</si>
  <si>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</si>
  <si>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</si>
  <si>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</si>
  <si>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</si>
  <si>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</si>
  <si>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</si>
  <si>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</si>
  <si>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</si>
  <si>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</si>
  <si>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</si>
  <si>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</si>
  <si>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</si>
  <si>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</si>
  <si>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</si>
  <si>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</si>
  <si>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</si>
  <si>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</si>
  <si>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</si>
  <si>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</si>
  <si>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</si>
  <si>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</si>
  <si>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</si>
  <si>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</si>
  <si>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</si>
  <si>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</si>
  <si>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</si>
  <si>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</si>
  <si>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</si>
  <si>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</si>
  <si>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</si>
  <si>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</si>
  <si>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</si>
  <si>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</si>
  <si>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</si>
  <si>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</si>
  <si>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</si>
  <si>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</si>
  <si>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</si>
  <si>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</si>
  <si>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</si>
  <si>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</si>
  <si>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</si>
  <si>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</si>
  <si>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</si>
  <si>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</si>
  <si>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</si>
  <si>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</si>
  <si>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</si>
  <si>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</si>
  <si>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</si>
  <si>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</si>
  <si>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</si>
  <si>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</si>
  <si>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</si>
  <si>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</si>
  <si>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</si>
  <si>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</si>
  <si>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</si>
  <si>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</si>
  <si>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</si>
  <si>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</si>
  <si>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</si>
  <si>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</si>
  <si>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</si>
  <si>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</si>
  <si>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</si>
  <si>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</si>
  <si>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</si>
  <si>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</si>
  <si>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</si>
  <si>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</si>
  <si>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</si>
  <si>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</si>
  <si>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</si>
  <si>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</si>
  <si>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</si>
  <si>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</si>
  <si>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</si>
  <si>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</si>
  <si>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</si>
  <si>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</si>
  <si>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</si>
  <si>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</si>
  <si>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</si>
  <si>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</si>
  <si>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</si>
  <si>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</si>
  <si>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</si>
  <si>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</si>
  <si>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</si>
  <si>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</si>
  <si>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</si>
  <si>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</si>
  <si>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</si>
  <si>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</si>
  <si>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</si>
  <si>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</si>
  <si>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</si>
  <si>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</si>
  <si>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</si>
  <si>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</si>
  <si>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</si>
  <si>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</si>
  <si>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</si>
  <si>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</si>
  <si>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</si>
  <si>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</si>
  <si>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</si>
  <si>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</si>
  <si>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</si>
  <si>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</si>
  <si>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</si>
  <si>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</si>
  <si>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</si>
  <si>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</si>
  <si>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</si>
  <si>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</si>
  <si>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</si>
  <si>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</si>
  <si>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</si>
  <si>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</si>
  <si>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</si>
  <si>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</si>
  <si>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</si>
  <si>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</si>
  <si>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</si>
  <si>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</si>
  <si>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</si>
  <si>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</si>
  <si>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</si>
  <si>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</si>
  <si>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</si>
  <si>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</si>
  <si>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</si>
  <si>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</si>
  <si>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</si>
  <si>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</si>
  <si>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</si>
  <si>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</si>
  <si>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</si>
  <si>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</si>
  <si>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</si>
  <si>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</si>
  <si>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</si>
  <si>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</si>
  <si>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</si>
  <si>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</si>
  <si>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</si>
  <si>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</si>
  <si>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</si>
  <si>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</si>
  <si>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</si>
  <si>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</si>
  <si>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</si>
  <si>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</si>
  <si>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</si>
  <si>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</si>
  <si>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</si>
  <si>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</si>
  <si>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</si>
  <si>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</si>
  <si>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</si>
  <si>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</si>
  <si>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</si>
  <si>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</si>
  <si>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</si>
  <si>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</si>
  <si>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</si>
  <si>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</si>
  <si>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</si>
  <si>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</si>
  <si>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</si>
  <si>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</si>
  <si>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</si>
  <si>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</si>
  <si>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</si>
  <si>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</si>
  <si>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</si>
  <si>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</si>
  <si>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</si>
  <si>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</si>
  <si>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</si>
  <si>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</si>
  <si>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</si>
  <si>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</si>
  <si>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</si>
  <si>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</si>
  <si>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</si>
  <si>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</si>
  <si>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</si>
  <si>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</si>
  <si>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</si>
  <si>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</si>
  <si>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</si>
  <si>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</si>
  <si>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</si>
  <si>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</si>
  <si>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</si>
  <si>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</si>
  <si>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</si>
  <si>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</si>
  <si>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</si>
  <si>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</si>
  <si>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</si>
  <si>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</si>
  <si>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</si>
  <si>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</si>
  <si>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</si>
  <si>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</si>
  <si>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</si>
  <si>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</si>
  <si>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</si>
  <si>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</si>
  <si>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</si>
  <si>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</si>
  <si>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</si>
  <si>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</si>
  <si>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</si>
  <si>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</si>
  <si>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</si>
  <si>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</si>
  <si>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</si>
  <si>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</si>
  <si>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</si>
  <si>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</si>
  <si>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</si>
  <si>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</si>
  <si>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</si>
  <si>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</si>
  <si>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</si>
  <si>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</si>
  <si>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</si>
  <si>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</si>
  <si>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</si>
  <si>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</si>
  <si>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</si>
  <si>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</si>
  <si>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</si>
  <si>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</si>
  <si>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</si>
  <si>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</si>
  <si>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</si>
  <si>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</si>
  <si>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</si>
  <si>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</si>
  <si>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</si>
  <si>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</si>
  <si>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</si>
  <si>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</si>
  <si>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</si>
  <si>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</si>
  <si>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</si>
  <si>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</si>
  <si>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</si>
  <si>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</si>
  <si>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</si>
  <si>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</si>
  <si>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</si>
  <si>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</si>
  <si>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</si>
  <si>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</si>
  <si>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</si>
  <si>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</si>
  <si>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</si>
  <si>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</si>
  <si>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</si>
  <si>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</si>
  <si>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</si>
  <si>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</si>
  <si>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</si>
  <si>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</si>
  <si>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</si>
  <si>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</si>
  <si>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</si>
  <si>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</si>
  <si>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</si>
  <si>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</si>
  <si>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</si>
  <si>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</si>
  <si>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</si>
  <si>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</si>
  <si>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</si>
  <si>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</si>
  <si>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</si>
  <si>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</si>
  <si>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</si>
  <si>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</si>
  <si>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</si>
  <si>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</si>
  <si>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</si>
  <si>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</si>
  <si>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</si>
  <si>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</si>
  <si>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</si>
  <si>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</si>
  <si>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</si>
  <si>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</si>
  <si>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</si>
  <si>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</si>
  <si>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</si>
  <si>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</si>
  <si>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</si>
  <si>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</si>
  <si>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</si>
  <si>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</si>
  <si>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</si>
  <si>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</si>
  <si>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</si>
  <si>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</si>
  <si>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</si>
  <si>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</si>
  <si>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</si>
  <si>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</si>
  <si>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</si>
  <si>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</si>
  <si>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</si>
  <si>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</si>
  <si>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</si>
  <si>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</si>
  <si>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</si>
  <si>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</si>
  <si>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</si>
  <si>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</si>
  <si>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</si>
  <si>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</si>
  <si>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</si>
  <si>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</si>
  <si>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</si>
  <si>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</si>
  <si>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</si>
  <si>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</si>
  <si>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</si>
  <si>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</si>
  <si>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</si>
  <si>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</si>
  <si>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</si>
  <si>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</si>
  <si>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</si>
  <si>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</si>
  <si>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</si>
  <si>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</si>
  <si>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</si>
  <si>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</si>
  <si>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</si>
  <si>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</si>
  <si>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</si>
  <si>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</si>
  <si>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</si>
  <si>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</si>
  <si>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</si>
  <si>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</si>
  <si>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</si>
  <si>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</si>
  <si>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</si>
  <si>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</si>
  <si>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</si>
  <si>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</si>
  <si>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</si>
  <si>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</si>
  <si>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</si>
  <si>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</si>
  <si>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</si>
  <si>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</si>
  <si>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</si>
  <si>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</si>
  <si>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</si>
  <si>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</si>
  <si>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</si>
  <si>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</si>
  <si>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</si>
  <si>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</si>
  <si>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</si>
  <si>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</si>
  <si>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</si>
  <si>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</si>
  <si>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</si>
  <si>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</si>
  <si>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</si>
  <si>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</si>
  <si>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</si>
  <si>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</si>
  <si>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</si>
  <si>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</si>
  <si>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</si>
  <si>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</si>
  <si>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</si>
  <si>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</si>
  <si>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</si>
  <si>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</si>
  <si>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</si>
  <si>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</si>
  <si>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</si>
  <si>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</si>
  <si>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</si>
  <si>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</si>
  <si>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</si>
  <si>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</si>
  <si>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</si>
  <si>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</si>
  <si>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</si>
  <si>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</si>
  <si>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</si>
  <si>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</si>
  <si>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</si>
  <si>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</si>
  <si>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</si>
  <si>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</si>
  <si>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</si>
  <si>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</si>
  <si>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</si>
  <si>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</si>
  <si>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</si>
  <si>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</si>
  <si>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</si>
  <si>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</si>
  <si>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</si>
  <si>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</si>
  <si>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</si>
  <si>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</si>
  <si>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</si>
  <si>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</si>
  <si>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</si>
  <si>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</si>
  <si>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</si>
  <si>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</si>
  <si>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</si>
  <si>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</si>
  <si>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</si>
  <si>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</si>
  <si>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</si>
  <si>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</si>
  <si>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</si>
  <si>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</si>
  <si>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</si>
  <si>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</si>
  <si>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</si>
  <si>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</si>
  <si>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</si>
  <si>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</si>
  <si>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</si>
  <si>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</si>
  <si>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</si>
  <si>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</si>
  <si>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</si>
  <si>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</si>
  <si>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</si>
  <si>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</si>
  <si>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</si>
  <si>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</si>
  <si>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</si>
  <si>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</si>
  <si>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</si>
  <si>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</si>
  <si>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</si>
  <si>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</si>
  <si>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</si>
  <si>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</si>
  <si>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</si>
  <si>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</si>
  <si>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</si>
  <si>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</si>
  <si>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</si>
  <si>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</si>
  <si>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</si>
  <si>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</si>
  <si>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</si>
  <si>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</si>
  <si>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</si>
  <si>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</si>
  <si>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</si>
  <si>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</si>
  <si>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</si>
  <si>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</si>
  <si>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</si>
  <si>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</si>
  <si>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</si>
  <si>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</si>
  <si>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</si>
  <si>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</si>
  <si>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</si>
  <si>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</si>
  <si>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</si>
  <si>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</si>
  <si>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</si>
  <si>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</si>
  <si>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</si>
  <si>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</si>
  <si>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</si>
  <si>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</si>
  <si>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</si>
  <si>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</si>
  <si>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</si>
  <si>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</si>
  <si>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</si>
  <si>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</si>
  <si>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</si>
  <si>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</si>
  <si>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</si>
  <si>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</si>
  <si>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</si>
  <si>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</si>
  <si>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</si>
  <si>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</si>
  <si>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</si>
  <si>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</si>
  <si>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</si>
  <si>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</si>
  <si>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</si>
  <si>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</si>
  <si>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</si>
  <si>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</si>
  <si>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</si>
  <si>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</si>
  <si>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</si>
  <si>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</si>
  <si>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</si>
  <si>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</si>
  <si>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</si>
  <si>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</si>
  <si>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</si>
  <si>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</si>
  <si>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</si>
  <si>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</si>
  <si>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</si>
  <si>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</si>
  <si>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</si>
  <si>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</si>
  <si>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</si>
  <si>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</si>
  <si>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</si>
  <si>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</si>
  <si>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</si>
  <si>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</si>
  <si>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</si>
  <si>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</si>
  <si>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</si>
  <si>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</si>
  <si>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</si>
  <si>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</si>
  <si>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</si>
  <si>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</si>
  <si>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</si>
  <si>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</si>
  <si>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</si>
  <si>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</si>
  <si>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</si>
  <si>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</si>
  <si>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</si>
  <si>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</si>
  <si>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</si>
  <si>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</si>
  <si>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</si>
  <si>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</si>
  <si>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</si>
  <si>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</si>
  <si>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</si>
  <si>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</si>
  <si>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</si>
  <si>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</si>
  <si>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</si>
  <si>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</si>
  <si>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</si>
  <si>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</si>
  <si>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</si>
  <si>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</si>
  <si>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</si>
  <si>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</si>
  <si>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</si>
  <si>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</si>
  <si>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</si>
  <si>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</si>
  <si>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</si>
  <si>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</si>
  <si>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</si>
  <si>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</si>
  <si>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</si>
  <si>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</si>
  <si>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</si>
  <si>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</si>
  <si>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</si>
  <si>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</si>
  <si>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</si>
  <si>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</si>
  <si>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</si>
  <si>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</si>
  <si>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</si>
  <si>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</si>
  <si>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</si>
  <si>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</si>
  <si>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</si>
  <si>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</si>
  <si>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</si>
  <si>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</si>
  <si>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</si>
  <si>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</si>
  <si>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</si>
  <si>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</si>
  <si>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</si>
  <si>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</si>
  <si>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</si>
  <si>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</si>
  <si>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</si>
  <si>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</si>
  <si>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</si>
  <si>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</si>
  <si>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</si>
  <si>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</si>
  <si>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</si>
  <si>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</si>
  <si>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</si>
  <si>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</si>
  <si>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</si>
  <si>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</si>
  <si>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</si>
  <si>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</si>
  <si>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</si>
  <si>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</si>
  <si>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</si>
  <si>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</si>
  <si>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</si>
  <si>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</si>
  <si>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</si>
  <si>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</si>
  <si>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</si>
  <si>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</si>
  <si>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</si>
  <si>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</si>
  <si>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</si>
  <si>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</si>
  <si>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</si>
  <si>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</si>
  <si>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</si>
  <si>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</si>
  <si>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</si>
  <si>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</si>
  <si>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</si>
  <si>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</si>
  <si>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</si>
  <si>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</si>
  <si>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</si>
  <si>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</si>
  <si>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</si>
  <si>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</si>
  <si>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</si>
  <si>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</si>
  <si>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</si>
  <si>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</si>
  <si>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</si>
  <si>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</si>
  <si>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</si>
  <si>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</si>
  <si>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</si>
  <si>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</si>
  <si>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</si>
  <si>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</si>
  <si>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</si>
  <si>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</si>
  <si>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</si>
  <si>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</si>
  <si>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</si>
  <si>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</si>
  <si>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</si>
  <si>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</si>
  <si>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</si>
  <si>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</si>
  <si>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</si>
  <si>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</si>
  <si>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</si>
  <si>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</si>
  <si>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</si>
  <si>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</si>
  <si>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</si>
  <si>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</si>
  <si>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</si>
  <si>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</si>
  <si>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</si>
  <si>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</si>
  <si>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</si>
  <si>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</si>
  <si>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</si>
  <si>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</si>
  <si>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</si>
  <si>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</si>
  <si>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</si>
  <si>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</si>
  <si>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</si>
  <si>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</si>
  <si>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</si>
  <si>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</si>
  <si>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</si>
  <si>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</si>
  <si>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</si>
  <si>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</si>
  <si>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</si>
  <si>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</si>
  <si>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</si>
  <si>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</si>
  <si>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</si>
  <si>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</si>
  <si>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</si>
  <si>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</si>
  <si>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</si>
  <si>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</si>
  <si>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</si>
  <si>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</si>
  <si>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</si>
  <si>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</si>
  <si>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</si>
  <si>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</si>
  <si>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</si>
  <si>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</si>
  <si>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</si>
  <si>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</si>
  <si>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</si>
  <si>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</si>
  <si>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</si>
  <si>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</si>
  <si>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</si>
  <si>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</si>
  <si>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</si>
  <si>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</si>
  <si>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</si>
  <si>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</si>
  <si>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</si>
  <si>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</si>
  <si>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</si>
  <si>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</si>
  <si>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</si>
  <si>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</si>
  <si>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</si>
  <si>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</si>
  <si>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</si>
  <si>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</si>
  <si>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</si>
  <si>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</si>
  <si>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</si>
  <si>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</si>
  <si>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</si>
  <si>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</si>
  <si>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</si>
  <si>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</si>
  <si>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</si>
  <si>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</si>
  <si>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</si>
  <si>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</si>
  <si>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</si>
  <si>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</si>
  <si>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</si>
  <si>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</si>
  <si>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</si>
  <si>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</si>
  <si>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</si>
  <si>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</si>
  <si>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</si>
  <si>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</si>
  <si>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</si>
  <si>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</si>
  <si>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</si>
  <si>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</si>
  <si>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</si>
  <si>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</si>
  <si>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</si>
  <si>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</si>
  <si>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</si>
  <si>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</si>
  <si>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</si>
  <si>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</si>
  <si>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</si>
  <si>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</si>
  <si>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</si>
  <si>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</si>
  <si>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</si>
  <si>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</si>
  <si>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</si>
  <si>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</si>
  <si>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</si>
  <si>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</si>
  <si>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</si>
  <si>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</si>
  <si>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</si>
  <si>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</si>
  <si>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</si>
  <si>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</si>
  <si>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</si>
  <si>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</si>
  <si>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</si>
  <si>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</si>
  <si>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</si>
  <si>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</si>
  <si>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</si>
  <si>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</si>
  <si>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</si>
  <si>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</si>
  <si>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</si>
  <si>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</si>
  <si>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</si>
  <si>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</si>
  <si>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</si>
  <si>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</si>
  <si>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</si>
  <si>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</si>
  <si>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</si>
  <si>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</si>
  <si>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</si>
  <si>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</si>
  <si>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</si>
  <si>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</si>
  <si>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</si>
  <si>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</si>
  <si>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</si>
  <si>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</si>
  <si>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</si>
  <si>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</si>
  <si>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</si>
  <si>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</si>
  <si>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</si>
  <si>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</si>
  <si>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</si>
  <si>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</si>
  <si>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</si>
  <si>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</si>
  <si>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</si>
  <si>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</si>
  <si>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</si>
  <si>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</si>
  <si>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</si>
  <si>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</si>
  <si>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</si>
  <si>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</si>
  <si>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</si>
  <si>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</si>
  <si>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</si>
  <si>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</si>
  <si>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</si>
  <si>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</si>
  <si>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</si>
  <si>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</si>
  <si>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</si>
  <si>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</si>
  <si>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</si>
  <si>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</si>
  <si>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</si>
  <si>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</si>
  <si>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</si>
  <si>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</si>
  <si>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</si>
  <si>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</si>
  <si>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</si>
  <si>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</si>
  <si>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</si>
  <si>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</si>
  <si>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</si>
  <si>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</si>
  <si>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</si>
  <si>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</si>
  <si>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</si>
  <si>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</si>
  <si>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</si>
  <si>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</si>
  <si>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</si>
  <si>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</si>
  <si>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</si>
  <si>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</si>
  <si>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</si>
  <si>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</si>
  <si>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</si>
  <si>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</si>
  <si>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</si>
  <si>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</si>
  <si>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</si>
  <si>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</si>
  <si>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</si>
  <si>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</si>
  <si>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</si>
  <si>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</si>
  <si>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</si>
  <si>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</si>
  <si>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</si>
  <si>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</si>
  <si>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</si>
  <si>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</si>
  <si>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</si>
  <si>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</si>
  <si>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</si>
  <si>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</si>
  <si>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</si>
  <si>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</si>
  <si>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</si>
  <si>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</si>
  <si>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</si>
  <si>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</si>
  <si>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</si>
  <si>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</si>
  <si>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</si>
  <si>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</si>
  <si>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</si>
  <si>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</si>
  <si>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</si>
  <si>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</si>
  <si>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</si>
  <si>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</si>
  <si>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</si>
  <si>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</si>
  <si>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</si>
  <si>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</si>
  <si>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</si>
  <si>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</si>
  <si>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</si>
  <si>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</si>
  <si>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</si>
  <si>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</si>
  <si>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</si>
  <si>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</si>
  <si>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</si>
  <si>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</si>
  <si>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</si>
  <si>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</si>
  <si>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</si>
  <si>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</si>
  <si>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</si>
  <si>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</si>
  <si>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</si>
  <si>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</si>
  <si>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</si>
  <si>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</si>
  <si>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</si>
  <si>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</si>
  <si>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</si>
  <si>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</si>
  <si>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</si>
  <si>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</si>
  <si>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</si>
  <si>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</si>
  <si>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</si>
  <si>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</si>
  <si>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</si>
  <si>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</si>
  <si>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</si>
  <si>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</si>
  <si>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</si>
  <si>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</si>
  <si>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</si>
  <si>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</si>
  <si>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</si>
  <si>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</si>
  <si>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</si>
  <si>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</si>
  <si>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</si>
  <si>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</si>
  <si>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</si>
  <si>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</si>
  <si>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</si>
  <si>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</si>
  <si>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</si>
  <si>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</si>
  <si>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</si>
  <si>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</si>
  <si>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</si>
  <si>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</si>
  <si>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</si>
  <si>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</si>
  <si>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</si>
  <si>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</si>
  <si>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</si>
  <si>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</si>
  <si>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</si>
  <si>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</si>
  <si>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</si>
  <si>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</si>
  <si>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</si>
  <si>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</si>
  <si>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</si>
  <si>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</si>
  <si>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</si>
  <si>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</si>
  <si>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</si>
  <si>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</si>
  <si>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</si>
  <si>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</si>
  <si>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</si>
  <si>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</si>
  <si>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</si>
  <si>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</si>
  <si>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</si>
  <si>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</si>
  <si>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</si>
  <si>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</si>
  <si>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</si>
  <si>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</si>
  <si>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</si>
  <si>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</si>
  <si>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</si>
  <si>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</si>
  <si>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</si>
  <si>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</si>
  <si>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</si>
  <si>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</si>
  <si>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</si>
  <si>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</si>
  <si>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</si>
  <si>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</si>
  <si>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</si>
  <si>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</si>
  <si>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</si>
  <si>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</si>
  <si>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</si>
  <si>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</si>
  <si>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</si>
  <si>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</si>
  <si>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</si>
  <si>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</si>
  <si>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</si>
  <si>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</si>
  <si>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</si>
  <si>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</si>
  <si>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</si>
  <si>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</si>
  <si>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</si>
  <si>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</si>
  <si>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</si>
  <si>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</si>
  <si>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</si>
  <si>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</si>
  <si>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</si>
  <si>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</si>
  <si>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</si>
  <si>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</si>
  <si>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</si>
  <si>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</si>
  <si>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</si>
  <si>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</si>
  <si>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</si>
  <si>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</si>
  <si>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</si>
  <si>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</si>
  <si>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</si>
  <si>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</si>
  <si>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</si>
  <si>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</si>
  <si>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</si>
  <si>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</si>
  <si>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</si>
  <si>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</si>
  <si>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</si>
  <si>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</si>
  <si>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</si>
  <si>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</si>
  <si>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</si>
  <si>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</si>
  <si>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</si>
  <si>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</si>
  <si>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</si>
  <si>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</si>
  <si>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</si>
  <si>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</si>
  <si>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</si>
  <si>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</si>
  <si>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</si>
  <si>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</si>
  <si>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</si>
  <si>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</si>
  <si>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</si>
  <si>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</si>
  <si>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</si>
  <si>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</si>
  <si>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</si>
  <si>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</si>
  <si>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</si>
  <si>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</si>
  <si>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</si>
  <si>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</si>
  <si>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</si>
  <si>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</si>
  <si>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</si>
  <si>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</si>
  <si>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</si>
  <si>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</si>
  <si>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</si>
  <si>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</si>
  <si>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</si>
  <si>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</si>
  <si>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</si>
  <si>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</si>
  <si>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</si>
  <si>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</si>
  <si>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</si>
  <si>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</si>
  <si>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</si>
  <si>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</si>
  <si>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</si>
  <si>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</si>
  <si>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</si>
  <si>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</si>
  <si>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</si>
  <si>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</si>
  <si>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</si>
  <si>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</si>
  <si>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</si>
  <si>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</si>
  <si>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</si>
  <si>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</si>
  <si>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</si>
  <si>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</si>
  <si>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</si>
  <si>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</si>
  <si>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</si>
  <si>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</si>
  <si>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</si>
  <si>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</si>
  <si>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</si>
  <si>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</si>
  <si>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</si>
  <si>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</si>
  <si>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</si>
  <si>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</si>
  <si>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</si>
  <si>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</si>
  <si>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</si>
  <si>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</si>
  <si>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</si>
  <si>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</si>
  <si>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</si>
  <si>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</si>
  <si>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</si>
  <si>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</si>
  <si>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</si>
  <si>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</si>
  <si>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</si>
  <si>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</si>
  <si>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</si>
  <si>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</si>
  <si>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</si>
  <si>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</si>
  <si>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</si>
  <si>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</si>
  <si>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</si>
  <si>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</si>
  <si>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</si>
  <si>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</si>
  <si>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</si>
  <si>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</si>
  <si>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</si>
  <si>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</si>
  <si>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</si>
  <si>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</si>
  <si>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</si>
  <si>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</si>
  <si>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</si>
  <si>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</si>
  <si>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</si>
  <si>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</si>
  <si>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</si>
  <si>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</si>
  <si>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</si>
  <si>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</si>
  <si>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</si>
  <si>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</si>
  <si>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</si>
  <si>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</si>
  <si>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</si>
  <si>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</si>
  <si>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</si>
  <si>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</si>
  <si>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</si>
  <si>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</si>
  <si>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</si>
  <si>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</si>
  <si>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</si>
  <si>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</si>
  <si>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</si>
  <si>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</si>
  <si>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</si>
  <si>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</si>
  <si>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</si>
  <si>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</si>
  <si>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</si>
  <si>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</si>
  <si>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</si>
  <si>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</si>
  <si>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</si>
  <si>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</si>
  <si>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</si>
  <si>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</si>
  <si>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</si>
  <si>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</si>
  <si>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</si>
  <si>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</si>
  <si>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</si>
  <si>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</si>
  <si>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</si>
  <si>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</si>
  <si>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</si>
  <si>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</si>
  <si>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</si>
  <si>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</si>
  <si>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</si>
  <si>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</si>
  <si>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</si>
  <si>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</si>
  <si>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</si>
  <si>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</si>
  <si>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</si>
  <si>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</si>
  <si>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</si>
  <si>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</si>
  <si>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</si>
  <si>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</si>
  <si>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</si>
  <si>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</si>
  <si>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</si>
  <si>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</si>
  <si>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</si>
  <si>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</si>
  <si>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</si>
  <si>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</si>
  <si>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</si>
  <si>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</si>
  <si>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</si>
  <si>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</si>
  <si>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</si>
  <si>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</si>
  <si>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</si>
  <si>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</si>
  <si>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</si>
  <si>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</si>
  <si>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</si>
  <si>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</si>
  <si>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</si>
  <si>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</si>
  <si>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</si>
  <si>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</si>
  <si>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</si>
  <si>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</si>
  <si>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</si>
  <si>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</si>
  <si>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</si>
  <si>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</si>
  <si>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</si>
  <si>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</si>
  <si>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</si>
  <si>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</si>
  <si>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</si>
  <si>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</si>
  <si>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</si>
  <si>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</si>
  <si>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</si>
  <si>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</si>
  <si>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</si>
  <si>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</si>
  <si>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</si>
  <si>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</si>
  <si>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</si>
  <si>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</si>
  <si>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</si>
  <si>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</si>
  <si>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</si>
  <si>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</si>
  <si>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</si>
  <si>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</si>
  <si>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</si>
  <si>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</si>
  <si>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</si>
  <si>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</si>
  <si>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</si>
  <si>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</si>
  <si>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</si>
  <si>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</si>
  <si>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</si>
  <si>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</si>
  <si>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</si>
  <si>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</si>
  <si>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</si>
  <si>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</si>
  <si>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</si>
  <si>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</si>
  <si>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</si>
  <si>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</si>
  <si>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</si>
  <si>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</si>
  <si>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</si>
  <si>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</si>
  <si>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</si>
  <si>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</si>
  <si>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</si>
  <si>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</si>
  <si>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</si>
  <si>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</si>
  <si>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</si>
  <si>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</si>
  <si>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</si>
  <si>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</si>
  <si>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</si>
  <si>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</si>
  <si>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</si>
  <si>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</si>
  <si>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</si>
  <si>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</si>
  <si>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</si>
  <si>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</si>
  <si>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</si>
  <si>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</si>
  <si>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</si>
  <si>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</si>
  <si>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</si>
  <si>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</si>
  <si>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</si>
  <si>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</si>
  <si>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</si>
  <si>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</si>
  <si>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</si>
  <si>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</si>
  <si>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</si>
  <si>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</si>
  <si>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</si>
  <si>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</si>
  <si>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</si>
  <si>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</si>
  <si>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</si>
  <si>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</si>
  <si>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</si>
  <si>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</si>
  <si>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</si>
  <si>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</si>
  <si>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</si>
  <si>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</si>
  <si>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</si>
  <si>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</si>
  <si>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</si>
  <si>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</si>
  <si>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</si>
  <si>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</si>
  <si>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</si>
  <si>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</si>
  <si>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</si>
  <si>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</si>
  <si>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</si>
  <si>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</si>
  <si>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</si>
  <si>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</si>
  <si>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</si>
  <si>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</si>
  <si>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</si>
  <si>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</si>
  <si>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</si>
  <si>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</si>
  <si>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</si>
  <si>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</si>
  <si>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</si>
  <si>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</si>
  <si>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</si>
  <si>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</si>
  <si>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</si>
  <si>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</si>
  <si>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</si>
  <si>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</si>
  <si>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</si>
  <si>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</si>
  <si>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</si>
  <si>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</si>
  <si>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</si>
  <si>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</si>
  <si>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</si>
  <si>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</si>
  <si>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</si>
  <si>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</si>
  <si>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</si>
  <si>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</si>
  <si>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</si>
  <si>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</si>
  <si>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</si>
  <si>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</si>
  <si>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</si>
  <si>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</si>
  <si>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</si>
  <si>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</si>
  <si>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</si>
  <si>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</si>
  <si>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</si>
  <si>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</si>
  <si>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</si>
  <si>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</si>
  <si>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</si>
  <si>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</si>
  <si>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</si>
  <si>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</si>
  <si>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</si>
  <si>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</si>
  <si>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</si>
  <si>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</si>
  <si>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</si>
  <si>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</si>
  <si>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</si>
  <si>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</si>
  <si>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</si>
  <si>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</si>
  <si>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</si>
  <si>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</si>
  <si>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</si>
  <si>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</si>
  <si>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</si>
  <si>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</si>
  <si>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</si>
  <si>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</si>
  <si>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</si>
  <si>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</si>
  <si>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</si>
  <si>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</si>
  <si>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</si>
  <si>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</si>
  <si>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</si>
  <si>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</si>
  <si>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</si>
  <si>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</si>
  <si>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</si>
  <si>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</si>
  <si>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</si>
  <si>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</si>
  <si>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</si>
  <si>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</si>
  <si>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</si>
  <si>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</si>
  <si>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</si>
  <si>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</si>
  <si>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</si>
  <si>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</si>
  <si>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</si>
  <si>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</si>
  <si>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</si>
  <si>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</si>
  <si>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</si>
  <si>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</si>
  <si>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</si>
  <si>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</si>
  <si>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</si>
  <si>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</si>
  <si>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</si>
  <si>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</si>
  <si>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</si>
  <si>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</si>
  <si>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</si>
  <si>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</si>
  <si>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</si>
  <si>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</si>
  <si>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</si>
  <si>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</si>
  <si>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</si>
  <si>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</si>
  <si>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</si>
  <si>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</si>
  <si>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</si>
  <si>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</si>
  <si>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</si>
  <si>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</si>
  <si>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</si>
  <si>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</si>
  <si>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</si>
  <si>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</si>
  <si>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</si>
  <si>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</si>
  <si>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</si>
  <si>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</si>
  <si>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</si>
  <si>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</si>
  <si>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</si>
  <si>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</si>
  <si>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</si>
  <si>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</si>
  <si>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</si>
  <si>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</si>
  <si>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</si>
  <si>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</si>
  <si>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</si>
  <si>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</si>
  <si>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</si>
  <si>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</si>
  <si>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</si>
  <si>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</si>
  <si>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</si>
  <si>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</si>
  <si>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</si>
  <si>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</si>
  <si>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</si>
  <si>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</si>
  <si>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</si>
  <si>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</si>
  <si>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</si>
  <si>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</si>
  <si>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</si>
  <si>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</si>
  <si>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</si>
  <si>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</si>
  <si>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</si>
  <si>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</si>
  <si>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</si>
  <si>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</si>
  <si>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</si>
  <si>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</si>
  <si>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</si>
  <si>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</si>
  <si>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</si>
  <si>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</si>
  <si>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</si>
  <si>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</si>
  <si>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</si>
  <si>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</si>
  <si>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</si>
  <si>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</si>
  <si>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</si>
  <si>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</si>
  <si>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</si>
  <si>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</si>
  <si>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</si>
  <si>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</si>
  <si>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</si>
  <si>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</si>
  <si>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</si>
  <si>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</si>
  <si>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</si>
  <si>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</si>
  <si>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</si>
  <si>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</si>
  <si>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</si>
  <si>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</si>
  <si>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</si>
  <si>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</si>
  <si>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</si>
  <si>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</si>
  <si>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</si>
  <si>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</si>
  <si>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</si>
  <si>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</si>
  <si>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</si>
  <si>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</si>
  <si>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</si>
  <si>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</si>
  <si>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</si>
  <si>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</si>
  <si>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</si>
  <si>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</si>
  <si>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</si>
  <si>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</si>
  <si>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</si>
  <si>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</si>
  <si>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</si>
  <si>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</si>
  <si>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</si>
  <si>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</si>
  <si>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</si>
  <si>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</si>
  <si>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</si>
  <si>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</si>
  <si>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</si>
  <si>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</si>
  <si>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</si>
  <si>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</si>
  <si>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</si>
  <si>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</si>
  <si>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</si>
  <si>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</si>
  <si>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</si>
  <si>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</si>
  <si>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</si>
  <si>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</si>
  <si>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</si>
  <si>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</si>
  <si>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</si>
  <si>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</si>
  <si>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</si>
  <si>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</si>
  <si>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</si>
  <si>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</si>
  <si>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</si>
  <si>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</si>
  <si>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</si>
  <si>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</si>
  <si>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</si>
  <si>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</si>
  <si>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</si>
  <si>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</si>
  <si>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</si>
  <si>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</si>
  <si>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</si>
  <si>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</si>
  <si>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</si>
  <si>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</si>
  <si>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</si>
  <si>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</si>
  <si>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</si>
  <si>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</si>
  <si>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</si>
  <si>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</si>
  <si>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</si>
  <si>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</si>
  <si>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</si>
  <si>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</si>
  <si>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</si>
  <si>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</si>
  <si>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</si>
  <si>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</si>
  <si>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</si>
  <si>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</si>
  <si>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</si>
  <si>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</si>
  <si>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</si>
  <si>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</si>
  <si>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</si>
  <si>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</si>
  <si>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</si>
  <si>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</si>
  <si>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</si>
  <si>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</si>
  <si>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</si>
  <si>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</si>
  <si>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</si>
  <si>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</si>
  <si>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</si>
  <si>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</si>
  <si>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</si>
  <si>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</si>
  <si>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</si>
  <si>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</si>
  <si>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</si>
  <si>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</si>
  <si>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</si>
  <si>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</si>
  <si>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</si>
  <si>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</si>
  <si>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</si>
  <si>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</si>
  <si>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</si>
  <si>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</si>
  <si>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</si>
  <si>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</si>
  <si>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</si>
  <si>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</si>
  <si>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</si>
  <si>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</si>
  <si>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</si>
  <si>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</si>
  <si>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</si>
  <si>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</si>
  <si>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</si>
  <si>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</si>
  <si>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</si>
  <si>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</si>
  <si>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</si>
  <si>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</si>
  <si>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</si>
  <si>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</si>
  <si>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</si>
  <si>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</si>
  <si>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</si>
  <si>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</si>
  <si>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</si>
  <si>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</si>
  <si>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</si>
  <si>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</si>
  <si>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</si>
  <si>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</si>
  <si>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</si>
  <si>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</si>
  <si>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</si>
  <si>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</si>
  <si>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</si>
  <si>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</si>
  <si>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</si>
  <si>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</si>
  <si>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</si>
  <si>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</si>
  <si>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</si>
  <si>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</si>
  <si>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</si>
  <si>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</si>
  <si>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</si>
  <si>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</si>
  <si>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</si>
  <si>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</si>
  <si>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</si>
  <si>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</si>
  <si>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</si>
  <si>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</si>
  <si>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</si>
  <si>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</si>
  <si>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</si>
  <si>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</si>
  <si>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</si>
  <si>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</si>
  <si>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</si>
  <si>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</si>
  <si>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</si>
  <si>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</si>
  <si>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</si>
  <si>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</si>
  <si>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</si>
  <si>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</si>
  <si>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</si>
  <si>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</si>
  <si>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</si>
  <si>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</si>
  <si>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</si>
  <si>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</si>
  <si>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</si>
  <si>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</si>
  <si>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</si>
  <si>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</si>
  <si>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</si>
  <si>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</si>
  <si>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</si>
  <si>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</si>
  <si>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</si>
  <si>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</si>
  <si>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</si>
  <si>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</si>
  <si>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</si>
  <si>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</si>
  <si>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</si>
  <si>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</si>
  <si>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</si>
  <si>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</si>
  <si>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</si>
  <si>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</si>
  <si>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</si>
  <si>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</si>
  <si>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</si>
  <si>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</si>
  <si>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</si>
  <si>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</si>
  <si>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</si>
  <si>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</si>
  <si>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</si>
  <si>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</si>
  <si>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</si>
  <si>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</si>
  <si>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</si>
  <si>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</si>
  <si>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</si>
  <si>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</si>
  <si>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</si>
  <si>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</si>
  <si>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</si>
  <si>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</si>
  <si>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</si>
  <si>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</si>
  <si>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</si>
  <si>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</si>
  <si>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</si>
  <si>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</si>
  <si>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</si>
  <si>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</si>
  <si>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</si>
  <si>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</si>
  <si>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</si>
  <si>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</si>
  <si>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</si>
  <si>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</si>
  <si>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</si>
  <si>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</si>
  <si>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</si>
  <si>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</si>
  <si>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</si>
  <si>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</si>
  <si>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</si>
  <si>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</si>
  <si>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</si>
  <si>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</si>
  <si>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</si>
  <si>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</si>
  <si>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</si>
  <si>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</si>
  <si>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</si>
  <si>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</si>
  <si>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</si>
  <si>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</si>
  <si>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</si>
  <si>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</si>
  <si>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</si>
  <si>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</si>
  <si>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</si>
  <si>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</si>
  <si>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</si>
  <si>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</si>
  <si>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</si>
  <si>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</si>
  <si>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</si>
  <si>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</si>
  <si>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</si>
  <si>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</si>
  <si>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</si>
  <si>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</si>
  <si>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</si>
  <si>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</si>
  <si>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</si>
  <si>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</si>
  <si>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</si>
  <si>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</si>
  <si>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</si>
  <si>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</si>
  <si>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</si>
  <si>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</si>
  <si>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</si>
  <si>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</si>
  <si>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</si>
  <si>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</si>
  <si>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</si>
  <si>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</si>
  <si>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</si>
  <si>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</si>
  <si>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</si>
  <si>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</si>
  <si>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</si>
  <si>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</si>
  <si>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</si>
  <si>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</si>
  <si>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</si>
  <si>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</si>
  <si>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</si>
  <si>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</si>
  <si>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</si>
  <si>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</si>
  <si>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</si>
  <si>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</si>
  <si>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</si>
  <si>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</si>
  <si>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</si>
  <si>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</si>
  <si>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</si>
  <si>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</si>
  <si>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</si>
  <si>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</si>
  <si>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</si>
  <si>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</si>
  <si>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</si>
  <si>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</si>
  <si>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</si>
  <si>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</si>
  <si>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</si>
  <si>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</si>
  <si>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</si>
  <si>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</si>
  <si>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</si>
  <si>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</si>
  <si>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</si>
  <si>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</si>
  <si>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</si>
  <si>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</si>
  <si>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</si>
  <si>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</si>
  <si>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</si>
  <si>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</si>
  <si>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</si>
  <si>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</si>
  <si>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</si>
  <si>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</si>
  <si>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</si>
  <si>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</si>
  <si>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</si>
  <si>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</si>
  <si>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</si>
  <si>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</si>
  <si>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</si>
  <si>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</si>
  <si>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</si>
  <si>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</si>
  <si>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</si>
  <si>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</si>
  <si>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</si>
  <si>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</si>
  <si>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</si>
  <si>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</si>
  <si>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</si>
  <si>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</si>
  <si>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</si>
  <si>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</si>
  <si>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</si>
  <si>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</si>
  <si>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</si>
  <si>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</si>
  <si>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</si>
  <si>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</si>
  <si>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</si>
  <si>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</si>
  <si>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</si>
  <si>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</si>
  <si>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</si>
  <si>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</si>
  <si>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</si>
  <si>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</si>
  <si>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</si>
  <si>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</si>
  <si>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</si>
  <si>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</si>
  <si>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</si>
  <si>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</si>
  <si>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</si>
  <si>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</si>
  <si>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</si>
  <si>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</si>
  <si>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</si>
  <si>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</si>
  <si>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</si>
  <si>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</si>
  <si>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</si>
  <si>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</si>
  <si>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</si>
  <si>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</si>
  <si>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</si>
  <si>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</si>
  <si>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</si>
  <si>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</si>
  <si>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</si>
  <si>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</si>
  <si>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</si>
  <si>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</si>
  <si>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</si>
  <si>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</si>
  <si>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</si>
  <si>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</si>
  <si>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</si>
  <si>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</si>
  <si>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</si>
  <si>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</si>
  <si>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</si>
  <si>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</si>
  <si>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</si>
  <si>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</si>
  <si>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</si>
  <si>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</si>
  <si>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</si>
  <si>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</si>
  <si>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</si>
  <si>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</si>
  <si>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</si>
  <si>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</si>
  <si>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</si>
  <si>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</si>
  <si>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</si>
  <si>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</si>
  <si>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</si>
  <si>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</si>
  <si>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</si>
  <si>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</si>
  <si>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</si>
  <si>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</si>
  <si>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</si>
  <si>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</si>
  <si>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</si>
  <si>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</si>
  <si>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</si>
  <si>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</si>
  <si>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</si>
  <si>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</si>
  <si>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</si>
  <si>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</si>
  <si>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</si>
  <si>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</si>
  <si>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</si>
  <si>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</si>
  <si>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</si>
  <si>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</si>
  <si>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</si>
  <si>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</si>
  <si>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</si>
  <si>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</si>
  <si>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</si>
  <si>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</si>
  <si>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</si>
  <si>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</si>
  <si>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</si>
  <si>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</si>
  <si>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</si>
  <si>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</si>
  <si>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</si>
  <si>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</si>
  <si>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</si>
  <si>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</si>
  <si>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</si>
  <si>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</si>
  <si>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</si>
  <si>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</si>
  <si>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</si>
  <si>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</si>
  <si>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</si>
  <si>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</si>
  <si>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</si>
  <si>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</si>
  <si>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</si>
  <si>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</si>
  <si>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</si>
  <si>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</si>
  <si>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</si>
  <si>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</si>
  <si>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</si>
  <si>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</si>
  <si>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</si>
  <si>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</si>
  <si>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</si>
  <si>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</si>
  <si>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</si>
  <si>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</si>
  <si>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</si>
  <si>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</si>
  <si>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</si>
  <si>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</si>
  <si>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</si>
  <si>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</si>
  <si>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</si>
  <si>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</si>
  <si>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</si>
  <si>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</si>
  <si>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</si>
  <si>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</si>
  <si>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</si>
  <si>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</si>
  <si>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</si>
  <si>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</si>
  <si>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</si>
  <si>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</si>
  <si>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</si>
  <si>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</si>
  <si>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</si>
  <si>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</si>
  <si>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</si>
  <si>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</si>
  <si>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</si>
  <si>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</si>
  <si>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</si>
  <si>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</si>
  <si>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</si>
  <si>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</si>
  <si>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</si>
  <si>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</si>
  <si>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</si>
  <si>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</si>
  <si>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</si>
  <si>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</si>
  <si>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</si>
  <si>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</si>
  <si>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</si>
  <si>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</si>
  <si>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</si>
  <si>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</si>
  <si>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</si>
  <si>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</si>
  <si>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</si>
  <si>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</si>
  <si>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</si>
  <si>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</si>
  <si>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</si>
  <si>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</si>
  <si>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</si>
  <si>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</si>
  <si>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</si>
  <si>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</si>
  <si>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</si>
  <si>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</si>
  <si>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</si>
  <si>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</si>
  <si>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</si>
  <si>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</si>
  <si>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</si>
  <si>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</si>
  <si>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</si>
  <si>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</si>
  <si>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</si>
  <si>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</si>
  <si>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</si>
  <si>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</si>
  <si>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</si>
  <si>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</si>
  <si>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</si>
  <si>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</si>
  <si>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</si>
  <si>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</si>
  <si>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</si>
  <si>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</si>
  <si>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</si>
  <si>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</si>
  <si>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</si>
  <si>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</si>
  <si>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</si>
  <si>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</si>
  <si>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</si>
  <si>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</si>
  <si>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</si>
  <si>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</si>
  <si>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</si>
  <si>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</si>
  <si>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</si>
  <si>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</si>
  <si>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</si>
  <si>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</si>
  <si>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</si>
  <si>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</si>
  <si>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</si>
  <si>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</si>
  <si>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</si>
  <si>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</si>
  <si>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</si>
  <si>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</si>
  <si>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</si>
  <si>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</si>
  <si>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</si>
  <si>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</si>
  <si>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</si>
  <si>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</si>
  <si>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</si>
  <si>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</si>
  <si>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</si>
  <si>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</si>
  <si>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</si>
  <si>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</si>
  <si>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</si>
  <si>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</si>
  <si>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</si>
  <si>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</si>
  <si>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</si>
  <si>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</si>
  <si>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</si>
  <si>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</si>
  <si>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</si>
  <si>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</si>
  <si>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</si>
  <si>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</si>
  <si>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</si>
  <si>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</si>
  <si>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</si>
  <si>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</si>
  <si>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</si>
  <si>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</si>
  <si>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</si>
  <si>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</si>
  <si>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</si>
  <si>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</si>
  <si>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</si>
  <si>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</si>
  <si>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</si>
  <si>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</si>
  <si>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</si>
  <si>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</si>
  <si>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</si>
  <si>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</si>
  <si>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</si>
  <si>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</si>
  <si>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</si>
  <si>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</si>
  <si>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</si>
  <si>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</si>
  <si>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</si>
  <si>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</si>
  <si>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</si>
  <si>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</si>
  <si>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</si>
  <si>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</si>
  <si>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</si>
  <si>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</si>
  <si>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</si>
  <si>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</si>
  <si>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</si>
  <si>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</si>
  <si>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</si>
  <si>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</si>
  <si>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</si>
  <si>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</si>
  <si>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</si>
  <si>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</si>
  <si>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</si>
  <si>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</si>
  <si>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</si>
  <si>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</si>
  <si>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</si>
  <si>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</si>
  <si>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</si>
  <si>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</si>
  <si>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</si>
  <si>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</si>
  <si>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</si>
  <si>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</si>
  <si>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</si>
  <si>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</si>
  <si>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</si>
  <si>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</si>
  <si>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</si>
  <si>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</si>
  <si>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</si>
  <si>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</si>
  <si>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</si>
  <si>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</si>
  <si>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</si>
  <si>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</si>
  <si>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</si>
  <si>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</si>
  <si>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</si>
  <si>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</si>
  <si>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</si>
  <si>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</si>
  <si>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</si>
  <si>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</si>
  <si>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</si>
  <si>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</si>
  <si>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</si>
  <si>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</si>
  <si>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</si>
  <si>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</si>
  <si>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</si>
  <si>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</si>
  <si>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</si>
  <si>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</si>
  <si>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</si>
  <si>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</si>
  <si>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</si>
  <si>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</si>
  <si>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</si>
  <si>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</si>
  <si>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</si>
  <si>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</si>
  <si>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</si>
  <si>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</si>
  <si>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</si>
  <si>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</si>
  <si>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</si>
  <si>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</si>
  <si>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</si>
  <si>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</si>
  <si>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</si>
  <si>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</si>
  <si>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</si>
  <si>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</si>
  <si>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</si>
  <si>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</si>
  <si>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</si>
  <si>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</si>
  <si>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</si>
  <si>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</si>
  <si>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</si>
  <si>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</si>
  <si>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</si>
  <si>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</si>
  <si>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</si>
  <si>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</si>
  <si>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</si>
  <si>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</si>
  <si>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</si>
  <si>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</si>
  <si>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</si>
  <si>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</si>
  <si>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</si>
  <si>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</si>
  <si>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</si>
  <si>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</si>
  <si>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</si>
  <si>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</si>
  <si>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</si>
  <si>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</si>
  <si>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</si>
  <si>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</si>
  <si>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</si>
  <si>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</si>
  <si>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</si>
  <si>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</si>
  <si>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</si>
  <si>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</si>
  <si>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</si>
  <si>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</si>
  <si>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</si>
  <si>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</si>
  <si>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</si>
  <si>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</si>
  <si>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</si>
  <si>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</si>
  <si>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</si>
  <si>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</si>
  <si>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</si>
  <si>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</si>
  <si>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</si>
  <si>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</si>
  <si>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</si>
  <si>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</si>
  <si>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</si>
  <si>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</si>
  <si>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</si>
  <si>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</si>
  <si>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</si>
  <si>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</si>
  <si>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</si>
  <si>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</si>
  <si>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</si>
  <si>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</si>
  <si>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</si>
  <si>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</si>
  <si>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</si>
  <si>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</si>
  <si>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</si>
  <si>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</si>
  <si>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</si>
  <si>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</si>
  <si>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</si>
  <si>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</si>
  <si>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</si>
  <si>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</si>
  <si>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</si>
  <si>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</si>
  <si>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</si>
  <si>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</si>
  <si>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</si>
  <si>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</si>
  <si>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</si>
  <si>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</si>
  <si>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</si>
  <si>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</si>
  <si>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</si>
  <si>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</si>
  <si>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</si>
  <si>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</si>
  <si>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</si>
  <si>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</si>
  <si>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</si>
  <si>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</si>
  <si>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</si>
  <si>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</si>
  <si>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</si>
  <si>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</si>
  <si>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</si>
  <si>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</si>
  <si>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</si>
  <si>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</si>
  <si>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</si>
  <si>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</si>
  <si>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</si>
  <si>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</si>
  <si>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</si>
  <si>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</si>
  <si>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</si>
  <si>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</si>
  <si>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</si>
  <si>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</si>
  <si>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</si>
  <si>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</si>
  <si>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</si>
  <si>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</si>
  <si>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</si>
  <si>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</si>
  <si>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</si>
  <si>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</si>
  <si>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</si>
  <si>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</si>
  <si>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</si>
  <si>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</si>
  <si>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</si>
  <si>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</si>
  <si>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</si>
  <si>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</si>
  <si>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</si>
  <si>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</si>
  <si>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</si>
  <si>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</si>
  <si>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</si>
  <si>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</si>
  <si>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</si>
  <si>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</si>
  <si>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</si>
  <si>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</si>
  <si>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</si>
  <si>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</si>
  <si>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</si>
  <si>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</si>
  <si>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</si>
  <si>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</si>
  <si>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</si>
  <si>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</si>
  <si>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</si>
  <si>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</si>
  <si>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</si>
  <si>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</si>
  <si>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</si>
  <si>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</si>
  <si>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</si>
  <si>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</si>
  <si>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</si>
  <si>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</si>
  <si>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</si>
  <si>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</si>
  <si>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</si>
  <si>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</si>
  <si>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</si>
  <si>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</si>
  <si>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</si>
  <si>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</si>
  <si>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</si>
  <si>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</si>
  <si>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</si>
  <si>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</si>
  <si>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</si>
  <si>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</si>
  <si>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</si>
  <si>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</si>
  <si>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</si>
  <si>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</si>
  <si>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</si>
  <si>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</si>
  <si>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</si>
  <si>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</si>
  <si>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</si>
  <si>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</si>
  <si>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</si>
  <si>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</si>
  <si>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</si>
  <si>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</si>
  <si>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</si>
  <si>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</si>
  <si>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</si>
  <si>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</si>
  <si>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</si>
  <si>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</si>
  <si>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</si>
  <si>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</si>
  <si>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</si>
  <si>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</si>
  <si>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</si>
  <si>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</si>
  <si>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</si>
  <si>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</si>
  <si>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</si>
  <si>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</si>
  <si>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</si>
  <si>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</si>
  <si>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</si>
  <si>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</si>
  <si>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</si>
  <si>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</si>
  <si>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</si>
  <si>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</si>
  <si>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</si>
  <si>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</si>
  <si>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</si>
  <si>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</si>
  <si>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</si>
  <si>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</si>
  <si>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</si>
  <si>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</si>
  <si>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</si>
  <si>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</si>
  <si>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</si>
  <si>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</si>
  <si>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</si>
  <si>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</si>
  <si>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</si>
  <si>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</si>
  <si>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</si>
  <si>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</si>
  <si>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</si>
  <si>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</si>
  <si>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</si>
  <si>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</si>
  <si>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</si>
  <si>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</si>
  <si>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</si>
  <si>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</si>
  <si>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</si>
  <si>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</si>
  <si>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</si>
  <si>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</si>
  <si>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</si>
  <si>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</si>
  <si>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</si>
  <si>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</si>
  <si>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</si>
  <si>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</si>
  <si>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</si>
  <si>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</si>
  <si>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</si>
  <si>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</si>
  <si>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</si>
  <si>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</si>
  <si>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</si>
  <si>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</si>
  <si>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</si>
  <si>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</si>
  <si>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</si>
  <si>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</si>
  <si>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</si>
  <si>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</si>
  <si>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</si>
  <si>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</si>
  <si>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</si>
  <si>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</si>
  <si>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</si>
  <si>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</si>
  <si>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</si>
  <si>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</si>
  <si>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</si>
  <si>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</si>
  <si>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</si>
  <si>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</si>
  <si>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</si>
  <si>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</si>
  <si>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</si>
  <si>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</si>
  <si>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</si>
  <si>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</si>
  <si>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</si>
  <si>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</si>
  <si>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</si>
  <si>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</si>
  <si>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</si>
  <si>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</si>
  <si>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</si>
  <si>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</si>
  <si>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</si>
  <si>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</si>
  <si>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</si>
  <si>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</si>
  <si>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</si>
  <si>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</si>
  <si>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</si>
  <si>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</si>
  <si>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</si>
  <si>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</si>
  <si>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</si>
  <si>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</si>
  <si>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</si>
  <si>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</si>
  <si>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</si>
  <si>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</si>
  <si>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</si>
  <si>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</si>
  <si>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</si>
  <si>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</si>
  <si>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</si>
  <si>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</si>
  <si>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</si>
  <si>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</si>
  <si>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</si>
  <si>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</si>
  <si>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</si>
  <si>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</si>
  <si>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</si>
  <si>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</si>
  <si>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</si>
  <si>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</si>
  <si>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</si>
  <si>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</si>
  <si>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</si>
  <si>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</si>
  <si>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</si>
  <si>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</si>
  <si>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</si>
  <si>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</si>
  <si>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</si>
  <si>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</si>
  <si>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</si>
  <si>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</si>
  <si>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</si>
  <si>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</si>
  <si>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</si>
  <si>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</si>
  <si>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</si>
  <si>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</si>
  <si>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</si>
  <si>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</si>
  <si>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</si>
  <si>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</si>
  <si>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</si>
  <si>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</si>
  <si>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</si>
  <si>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</si>
  <si>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</si>
  <si>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</si>
  <si>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</si>
  <si>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</si>
  <si>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</si>
  <si>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</si>
  <si>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</si>
  <si>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</si>
  <si>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</si>
  <si>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</si>
  <si>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</si>
  <si>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</si>
  <si>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</si>
  <si>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</si>
  <si>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</si>
  <si>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</si>
  <si>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</si>
  <si>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</si>
  <si>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</si>
  <si>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</si>
  <si>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</si>
  <si>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</si>
  <si>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</si>
  <si>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</si>
  <si>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</si>
  <si>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</si>
  <si>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</si>
  <si>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</si>
  <si>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</si>
  <si>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</si>
  <si>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</si>
  <si>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</si>
  <si>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</si>
  <si>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</si>
  <si>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</si>
  <si>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</si>
  <si>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</si>
  <si>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</si>
  <si>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</si>
  <si>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</si>
  <si>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</si>
  <si>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</si>
  <si>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</si>
  <si>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</si>
  <si>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</si>
  <si>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</si>
  <si>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</si>
  <si>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</si>
  <si>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</si>
  <si>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</si>
  <si>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</si>
  <si>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</si>
  <si>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</si>
  <si>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</si>
  <si>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</si>
  <si>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</si>
  <si>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</si>
  <si>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</si>
  <si>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</si>
  <si>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</si>
  <si>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</si>
  <si>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</si>
  <si>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</si>
  <si>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</si>
  <si>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</si>
  <si>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</si>
  <si>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</si>
  <si>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</si>
  <si>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</si>
  <si>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</si>
  <si>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</si>
  <si>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</si>
  <si>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</si>
  <si>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</si>
  <si>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</si>
  <si>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</si>
  <si>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</si>
  <si>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</si>
  <si>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</si>
  <si>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</si>
  <si>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</si>
  <si>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</si>
  <si>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</si>
  <si>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</si>
  <si>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</si>
  <si>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</si>
  <si>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</si>
  <si>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</si>
  <si>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</si>
  <si>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</si>
  <si>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</si>
  <si>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</si>
  <si>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</si>
  <si>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</si>
  <si>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</si>
  <si>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</si>
  <si>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</si>
  <si>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</si>
  <si>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</si>
  <si>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</si>
  <si>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</si>
  <si>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</si>
  <si>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</si>
  <si>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</si>
  <si>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</si>
  <si>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</si>
  <si>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</si>
  <si>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</si>
  <si>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</si>
  <si>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</si>
  <si>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</si>
  <si>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</si>
  <si>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</si>
  <si>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</si>
  <si>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</si>
  <si>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</si>
  <si>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</si>
  <si>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</si>
  <si>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</si>
  <si>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</si>
  <si>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</si>
  <si>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</si>
  <si>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</si>
  <si>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</si>
  <si>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</si>
  <si>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</si>
  <si>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</si>
  <si>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</si>
  <si>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</si>
  <si>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</si>
  <si>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</si>
  <si>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</si>
  <si>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</si>
  <si>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</si>
  <si>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</si>
  <si>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</si>
  <si>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</si>
  <si>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</si>
  <si>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</si>
  <si>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</si>
  <si>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</si>
  <si>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</si>
  <si>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</si>
  <si>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</si>
  <si>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</si>
  <si>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</si>
  <si>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</si>
  <si>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</si>
  <si>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</si>
  <si>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</si>
  <si>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</si>
  <si>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</si>
  <si>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</si>
  <si>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</si>
  <si>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</si>
  <si>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</si>
  <si>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</si>
  <si>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</si>
  <si>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</si>
  <si>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</si>
  <si>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</si>
  <si>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</si>
  <si>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</si>
  <si>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</si>
  <si>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</si>
  <si>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</si>
  <si>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</si>
  <si>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</si>
  <si>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</si>
  <si>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</si>
  <si>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</si>
  <si>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</si>
  <si>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</si>
  <si>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</si>
  <si>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</si>
  <si>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</si>
  <si>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</si>
  <si>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</si>
  <si>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</si>
  <si>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</si>
  <si>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</si>
  <si>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</si>
  <si>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</si>
  <si>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</si>
  <si>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</si>
  <si>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</si>
  <si>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</si>
  <si>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</si>
  <si>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</si>
  <si>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</si>
  <si>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</si>
  <si>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</si>
  <si>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</si>
  <si>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</si>
  <si>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</si>
  <si>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</si>
  <si>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</si>
  <si>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</si>
  <si>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</si>
  <si>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</si>
  <si>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</si>
  <si>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</si>
  <si>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</si>
  <si>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</si>
  <si>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</si>
  <si>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</si>
  <si>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</si>
  <si>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</si>
  <si>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</si>
  <si>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</si>
  <si>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</si>
  <si>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</si>
  <si>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</si>
  <si>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</si>
  <si>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</si>
  <si>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</si>
  <si>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</si>
  <si>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</si>
  <si>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</si>
  <si>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</si>
  <si>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</si>
  <si>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</si>
  <si>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</si>
  <si>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</si>
  <si>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</si>
  <si>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</si>
  <si>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</si>
  <si>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</si>
  <si>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</si>
  <si>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</si>
  <si>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</si>
  <si>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</si>
  <si>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</si>
  <si>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</si>
  <si>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</si>
  <si>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</si>
  <si>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</si>
  <si>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</si>
  <si>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</si>
  <si>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</si>
  <si>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</si>
  <si>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</si>
  <si>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</si>
  <si>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</si>
  <si>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</si>
  <si>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</si>
  <si>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</si>
  <si>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</si>
  <si>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</si>
  <si>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</si>
  <si>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</si>
  <si>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</si>
  <si>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</si>
  <si>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</si>
  <si>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</si>
  <si>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</si>
  <si>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</si>
  <si>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</si>
  <si>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</si>
  <si>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</si>
  <si>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</si>
  <si>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</si>
  <si>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</si>
  <si>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</si>
  <si>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</si>
  <si>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</si>
  <si>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</si>
  <si>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</si>
  <si>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</si>
  <si>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</si>
  <si>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</si>
  <si>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</si>
  <si>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</si>
  <si>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</si>
  <si>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</si>
  <si>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</si>
  <si>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</si>
  <si>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</si>
  <si>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</si>
  <si>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</si>
  <si>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</si>
  <si>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</si>
  <si>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</si>
  <si>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</si>
  <si>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</si>
  <si>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</si>
  <si>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</si>
  <si>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</si>
  <si>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</si>
  <si>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</si>
  <si>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</si>
  <si>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</si>
  <si>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</si>
  <si>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</si>
  <si>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</si>
  <si>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</si>
  <si>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</si>
  <si>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</si>
  <si>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</si>
  <si>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</si>
  <si>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</si>
  <si>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</si>
  <si>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</si>
  <si>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</si>
  <si>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</si>
  <si>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</si>
  <si>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</si>
  <si>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</si>
  <si>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</si>
  <si>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</si>
  <si>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</si>
  <si>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</si>
  <si>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</si>
  <si>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</si>
  <si>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</si>
  <si>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</si>
  <si>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</si>
  <si>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</si>
  <si>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</si>
  <si>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</si>
  <si>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</si>
  <si>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</si>
  <si>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</si>
  <si>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</si>
  <si>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</si>
  <si>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</si>
  <si>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</si>
  <si>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</si>
  <si>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</si>
  <si>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</si>
  <si>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</si>
  <si>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</si>
  <si>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</si>
  <si>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</si>
  <si>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</si>
  <si>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</si>
  <si>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</si>
  <si>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</si>
  <si>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</si>
  <si>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</si>
  <si>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</si>
  <si>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</si>
  <si>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</si>
  <si>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</si>
  <si>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</si>
  <si>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</si>
  <si>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</si>
  <si>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</si>
  <si>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</si>
  <si>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</si>
  <si>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</si>
  <si>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</si>
  <si>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</si>
  <si>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</si>
  <si>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</si>
  <si>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</si>
  <si>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</si>
  <si>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</si>
  <si>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</si>
  <si>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</si>
  <si>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</si>
  <si>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</si>
  <si>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</si>
  <si>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</si>
  <si>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</si>
  <si>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</si>
  <si>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</si>
  <si>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</si>
  <si>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</si>
  <si>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</si>
  <si>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</si>
  <si>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</si>
  <si>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</si>
  <si>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</si>
  <si>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</si>
  <si>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</si>
  <si>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</si>
  <si>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</si>
  <si>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</si>
  <si>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</si>
  <si>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</si>
  <si>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</si>
  <si>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</si>
  <si>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</si>
  <si>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</si>
  <si>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</si>
  <si>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</si>
  <si>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</si>
  <si>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</si>
  <si>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</si>
  <si>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</si>
  <si>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</si>
  <si>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</si>
  <si>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</si>
  <si>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</si>
  <si>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</si>
  <si>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</si>
  <si>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</si>
  <si>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</si>
  <si>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</si>
  <si>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</si>
  <si>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</si>
  <si>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</si>
  <si>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</si>
  <si>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</si>
  <si>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</si>
  <si>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</si>
  <si>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</si>
  <si>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</si>
  <si>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</si>
  <si>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</si>
  <si>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</si>
  <si>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</si>
  <si>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</si>
  <si>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</si>
  <si>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</si>
  <si>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</si>
  <si>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</si>
  <si>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</si>
  <si>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</si>
  <si>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</si>
  <si>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</si>
  <si>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</si>
  <si>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</si>
  <si>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</si>
  <si>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</si>
  <si>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</si>
  <si>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</si>
  <si>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</si>
  <si>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</si>
  <si>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</si>
  <si>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</si>
  <si>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</si>
  <si>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</si>
  <si>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</si>
  <si>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</si>
  <si>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</si>
  <si>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</si>
  <si>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</si>
  <si>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</si>
  <si>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</si>
  <si>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</si>
  <si>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</si>
  <si>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</si>
  <si>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</si>
  <si>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</si>
  <si>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</si>
  <si>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</si>
  <si>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</si>
  <si>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</si>
  <si>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</si>
  <si>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</si>
  <si>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</si>
  <si>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</si>
  <si>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</si>
  <si>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</si>
  <si>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</si>
  <si>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</si>
  <si>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</si>
  <si>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</si>
  <si>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</si>
  <si>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</si>
  <si>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</si>
  <si>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</si>
  <si>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</si>
  <si>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</si>
  <si>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</si>
  <si>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</si>
  <si>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</si>
  <si>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</si>
  <si>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</si>
  <si>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</si>
  <si>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</si>
  <si>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</si>
  <si>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</si>
  <si>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</si>
  <si>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</si>
  <si>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</si>
  <si>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</si>
  <si>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</si>
  <si>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</si>
  <si>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</si>
  <si>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</si>
  <si>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</si>
  <si>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</si>
  <si>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</si>
  <si>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</si>
  <si>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</si>
  <si>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</si>
  <si>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</si>
  <si>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</si>
  <si>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</si>
  <si>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</si>
  <si>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</si>
  <si>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</si>
  <si>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</si>
  <si>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</si>
  <si>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</si>
  <si>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</si>
  <si>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</si>
  <si>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</si>
  <si>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</si>
  <si>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</si>
  <si>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</si>
  <si>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</si>
  <si>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</si>
  <si>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</si>
  <si>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</si>
  <si>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</si>
  <si>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</si>
  <si>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</si>
  <si>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</si>
  <si>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</si>
  <si>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</si>
  <si>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</si>
  <si>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</si>
  <si>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</si>
  <si>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</si>
  <si>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</si>
  <si>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</si>
  <si>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</si>
  <si>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</si>
  <si>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</si>
  <si>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</si>
  <si>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</si>
  <si>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</si>
  <si>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</si>
  <si>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</si>
  <si>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</si>
  <si>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</si>
  <si>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</si>
  <si>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</si>
  <si>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</si>
  <si>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</si>
  <si>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</si>
  <si>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</si>
  <si>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</si>
  <si>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</si>
  <si>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</si>
  <si>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</si>
  <si>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</si>
  <si>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</si>
  <si>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</si>
  <si>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</si>
  <si>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</si>
  <si>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</si>
  <si>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</si>
  <si>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</si>
  <si>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</si>
  <si>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</si>
  <si>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</si>
  <si>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</si>
  <si>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</si>
  <si>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</si>
  <si>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</si>
  <si>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</si>
  <si>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</si>
  <si>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</si>
  <si>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</si>
  <si>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</si>
  <si>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</si>
  <si>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</si>
  <si>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</si>
  <si>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</si>
  <si>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</si>
  <si>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</si>
  <si>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</si>
  <si>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</si>
  <si>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</si>
  <si>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</si>
  <si>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</si>
  <si>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</si>
  <si>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</si>
  <si>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</si>
  <si>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</si>
  <si>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</si>
  <si>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</si>
  <si>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</si>
  <si>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</si>
  <si>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</si>
  <si>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</si>
  <si>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</si>
  <si>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</si>
  <si>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</si>
  <si>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</si>
  <si>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</si>
  <si>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</si>
  <si>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</si>
  <si>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</si>
  <si>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</si>
  <si>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</si>
  <si>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</si>
  <si>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</si>
  <si>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</si>
  <si>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</si>
  <si>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</si>
  <si>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</si>
  <si>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</si>
  <si>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</si>
  <si>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</si>
  <si>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</si>
  <si>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</si>
  <si>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</si>
  <si>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</si>
  <si>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</si>
  <si>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</si>
  <si>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</si>
  <si>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</si>
  <si>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</si>
  <si>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</si>
  <si>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</si>
  <si>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</si>
  <si>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</si>
  <si>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</si>
  <si>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</si>
  <si>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</si>
  <si>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</si>
  <si>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</si>
  <si>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</si>
  <si>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</si>
  <si>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</si>
  <si>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</si>
  <si>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</si>
  <si>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</si>
  <si>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</si>
  <si>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</si>
  <si>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</si>
  <si>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</si>
  <si>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</si>
  <si>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</si>
  <si>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</si>
  <si>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</si>
  <si>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</si>
  <si>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</si>
  <si>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</si>
  <si>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</si>
  <si>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</si>
  <si>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</si>
  <si>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</si>
  <si>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</si>
  <si>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</si>
  <si>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</si>
  <si>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</si>
  <si>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</si>
  <si>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</si>
  <si>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</si>
  <si>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</si>
  <si>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</si>
  <si>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</si>
  <si>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</si>
  <si>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</si>
  <si>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</si>
  <si>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</si>
  <si>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</si>
  <si>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</si>
  <si>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</si>
  <si>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</si>
  <si>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</si>
  <si>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</si>
  <si>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</si>
  <si>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</si>
  <si>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</si>
  <si>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</si>
  <si>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</si>
  <si>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</si>
  <si>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</si>
  <si>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</si>
  <si>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</si>
  <si>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</si>
  <si>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</si>
  <si>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</si>
  <si>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</si>
  <si>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</si>
  <si>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</si>
  <si>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</si>
  <si>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</si>
  <si>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</si>
  <si>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</si>
  <si>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</si>
  <si>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</si>
  <si>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</si>
  <si>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</si>
  <si>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</si>
  <si>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</si>
  <si>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</si>
  <si>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</si>
  <si>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</si>
  <si>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</si>
  <si>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</si>
  <si>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</si>
  <si>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</si>
  <si>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</si>
  <si>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</si>
  <si>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</si>
  <si>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</si>
  <si>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</si>
  <si>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</si>
  <si>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</si>
  <si>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</si>
  <si>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</si>
  <si>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</si>
  <si>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</si>
  <si>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</si>
  <si>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</si>
  <si>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</si>
  <si>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</si>
  <si>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</si>
  <si>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</si>
  <si>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</si>
  <si>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</si>
  <si>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</si>
  <si>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</si>
  <si>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</si>
  <si>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</si>
  <si>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</si>
  <si>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</si>
  <si>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</si>
  <si>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</si>
  <si>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</si>
  <si>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</si>
  <si>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</si>
  <si>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</si>
  <si>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</si>
  <si>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</si>
  <si>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</si>
  <si>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</si>
  <si>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</si>
  <si>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</si>
  <si>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</si>
  <si>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</si>
  <si>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</si>
  <si>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</si>
  <si>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</si>
  <si>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</si>
  <si>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</si>
  <si>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</si>
  <si>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</si>
  <si>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</si>
  <si>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</si>
  <si>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</si>
  <si>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</si>
  <si>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</si>
  <si>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</si>
  <si>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</si>
  <si>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</si>
  <si>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</si>
  <si>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</si>
  <si>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</si>
  <si>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</si>
  <si>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</si>
  <si>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</si>
  <si>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</si>
  <si>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</si>
  <si>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</si>
  <si>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</si>
  <si>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</si>
  <si>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</si>
  <si>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</si>
  <si>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</si>
  <si>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</si>
  <si>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</si>
  <si>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</si>
  <si>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</si>
  <si>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</si>
  <si>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</si>
  <si>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</si>
  <si>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</si>
  <si>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</si>
  <si>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</si>
  <si>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</si>
  <si>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</si>
  <si>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</si>
  <si>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</si>
  <si>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</si>
  <si>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</si>
  <si>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</si>
  <si>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</si>
  <si>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</si>
  <si>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</si>
  <si>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</si>
  <si>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</si>
  <si>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</si>
  <si>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</si>
  <si>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</si>
  <si>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</si>
  <si>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</si>
  <si>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</si>
  <si>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</si>
  <si>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</si>
  <si>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</si>
  <si>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</si>
  <si>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</si>
  <si>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</si>
  <si>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</si>
  <si>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</si>
  <si>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</si>
  <si>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</si>
  <si>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</si>
  <si>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</si>
  <si>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</si>
  <si>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</si>
  <si>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</si>
  <si>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</si>
  <si>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</si>
  <si>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</si>
  <si>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</si>
  <si>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</si>
  <si>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</si>
  <si>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</si>
  <si>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</si>
  <si>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</si>
  <si>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</si>
  <si>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</si>
  <si>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</si>
  <si>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</si>
  <si>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</si>
  <si>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</si>
  <si>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</si>
  <si>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</si>
  <si>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</si>
  <si>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</si>
  <si>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</si>
  <si>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</si>
  <si>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</si>
  <si>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</si>
  <si>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</si>
  <si>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</si>
  <si>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</si>
  <si>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</si>
  <si>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</si>
  <si>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</si>
  <si>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</si>
  <si>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</si>
  <si>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</si>
  <si>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</si>
  <si>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</si>
  <si>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</si>
  <si>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</si>
  <si>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</si>
  <si>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</si>
  <si>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</si>
  <si>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</si>
  <si>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</si>
  <si>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</si>
  <si>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</si>
  <si>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</si>
  <si>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</si>
  <si>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</si>
  <si>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</si>
  <si>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</si>
  <si>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</si>
  <si>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</si>
  <si>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</si>
  <si>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</si>
  <si>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</si>
  <si>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</si>
  <si>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</si>
  <si>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</si>
  <si>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</si>
  <si>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</si>
  <si>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</si>
  <si>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</si>
  <si>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</si>
  <si>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</si>
  <si>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</si>
  <si>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</si>
  <si>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</si>
  <si>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</si>
  <si>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</si>
  <si>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</si>
  <si>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</si>
  <si>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</si>
  <si>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</si>
  <si>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</si>
  <si>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</si>
  <si>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</si>
  <si>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</si>
  <si>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</si>
  <si>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</si>
  <si>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</si>
  <si>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</si>
  <si>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</si>
  <si>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</si>
  <si>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</si>
  <si>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</si>
  <si>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</si>
  <si>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</si>
  <si>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</si>
  <si>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</si>
  <si>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</si>
  <si>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</si>
  <si>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</si>
  <si>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</si>
  <si>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</si>
  <si>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</si>
  <si>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</si>
  <si>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</si>
  <si>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</si>
  <si>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</si>
  <si>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</si>
  <si>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</si>
  <si>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</si>
  <si>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</si>
  <si>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</si>
  <si>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</si>
  <si>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</si>
  <si>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</si>
  <si>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</si>
  <si>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</si>
  <si>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</si>
  <si>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</si>
  <si>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</si>
  <si>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</si>
  <si>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</si>
  <si>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</si>
  <si>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</si>
  <si>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</si>
  <si>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</si>
  <si>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</si>
  <si>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</si>
  <si>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</si>
  <si>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</si>
  <si>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</si>
  <si>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</si>
  <si>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</si>
  <si>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</si>
  <si>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</si>
  <si>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</si>
  <si>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</si>
  <si>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</si>
  <si>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</si>
  <si>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</si>
  <si>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</si>
  <si>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</si>
  <si>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</si>
  <si>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</si>
  <si>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</si>
  <si>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</si>
  <si>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</si>
  <si>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</si>
  <si>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</si>
  <si>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</si>
  <si>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</si>
  <si>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</si>
  <si>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</si>
  <si>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</si>
  <si>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</si>
  <si>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</si>
  <si>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</si>
  <si>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</si>
  <si>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</si>
  <si>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</si>
  <si>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</si>
  <si>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</si>
  <si>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</si>
  <si>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</si>
  <si>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</si>
  <si>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</si>
  <si>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</si>
  <si>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</si>
  <si>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</si>
  <si>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</si>
  <si>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</si>
  <si>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</si>
  <si>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</si>
  <si>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</si>
  <si>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</si>
  <si>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</si>
  <si>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</si>
  <si>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</si>
  <si>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</si>
  <si>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</si>
  <si>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</si>
  <si>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</si>
  <si>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</si>
  <si>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</si>
  <si>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</si>
  <si>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</si>
  <si>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</si>
  <si>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</si>
  <si>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</si>
  <si>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</si>
  <si>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</si>
  <si>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</si>
  <si>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</si>
  <si>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</si>
  <si>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</si>
  <si>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</si>
  <si>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</si>
  <si>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</si>
  <si>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</si>
  <si>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</si>
  <si>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</si>
  <si>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</si>
  <si>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</si>
  <si>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</si>
  <si>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</si>
  <si>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</si>
  <si>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</si>
  <si>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</si>
  <si>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</si>
  <si>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</si>
  <si>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</si>
  <si>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</si>
  <si>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</si>
  <si>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</si>
  <si>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</si>
  <si>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</si>
  <si>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</si>
  <si>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</si>
  <si>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</si>
  <si>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</si>
  <si>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</si>
  <si>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</si>
  <si>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</si>
  <si>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</si>
  <si>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</si>
  <si>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</si>
  <si>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</si>
  <si>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</si>
  <si>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</si>
  <si>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</si>
  <si>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</si>
  <si>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</si>
  <si>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</si>
  <si>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</si>
  <si>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</si>
  <si>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</si>
  <si>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</si>
  <si>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</si>
  <si>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</si>
  <si>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</si>
  <si>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</si>
  <si>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</si>
  <si>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</si>
  <si>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</si>
  <si>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</si>
  <si>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</si>
  <si>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</si>
  <si>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</si>
  <si>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</si>
  <si>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</si>
  <si>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</si>
  <si>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</si>
  <si>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</si>
  <si>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</si>
  <si>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</si>
  <si>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</si>
  <si>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</si>
  <si>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</si>
  <si>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</si>
  <si>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</si>
  <si>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</si>
  <si>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</si>
  <si>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</si>
  <si>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</si>
  <si>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</si>
  <si>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</si>
  <si>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</si>
  <si>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</si>
  <si>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</si>
  <si>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</si>
  <si>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</si>
  <si>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</si>
  <si>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</si>
  <si>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</si>
  <si>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</si>
  <si>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</si>
  <si>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</si>
  <si>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</si>
  <si>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</si>
  <si>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</si>
  <si>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</si>
  <si>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</si>
  <si>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</si>
  <si>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</si>
  <si>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</si>
  <si>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</si>
  <si>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</si>
  <si>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</si>
  <si>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</si>
  <si>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</si>
  <si>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</si>
  <si>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</si>
  <si>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</si>
  <si>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</si>
  <si>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</si>
  <si>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</si>
  <si>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</si>
  <si>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</si>
  <si>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</si>
  <si>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</si>
  <si>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</si>
  <si>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</si>
  <si>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</si>
  <si>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</si>
  <si>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</si>
  <si>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</si>
  <si>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</si>
  <si>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</si>
  <si>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</si>
  <si>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</si>
  <si>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</si>
  <si>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</si>
  <si>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</si>
  <si>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</si>
  <si>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</si>
  <si>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</si>
  <si>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</si>
  <si>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</si>
  <si>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</si>
  <si>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</si>
  <si>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</si>
  <si>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</si>
  <si>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</si>
  <si>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</si>
  <si>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</si>
  <si>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</si>
  <si>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</si>
  <si>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</si>
  <si>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</si>
  <si>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</si>
  <si>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</si>
  <si>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</si>
  <si>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</si>
  <si>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</si>
  <si>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</si>
  <si>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</si>
  <si>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</si>
  <si>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</si>
  <si>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</si>
  <si>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</si>
  <si>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</si>
  <si>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</si>
  <si>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</si>
  <si>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</si>
  <si>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</si>
  <si>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</si>
  <si>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</si>
  <si>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</si>
  <si>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</si>
  <si>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</si>
  <si>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</si>
  <si>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</si>
  <si>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</si>
  <si>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</si>
  <si>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</si>
  <si>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</si>
  <si>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</si>
  <si>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</si>
  <si>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</si>
  <si>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</si>
  <si>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</si>
  <si>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</si>
  <si>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</si>
  <si>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</si>
  <si>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</si>
  <si>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</si>
  <si>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</si>
  <si>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</si>
  <si>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</si>
  <si>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</si>
  <si>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</si>
  <si>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</si>
  <si>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</si>
  <si>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</si>
  <si>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</si>
  <si>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</si>
  <si>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</si>
  <si>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</si>
  <si>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</si>
  <si>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</si>
  <si>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</si>
  <si>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</si>
  <si>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</si>
  <si>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</si>
  <si>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</si>
  <si>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</si>
  <si>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</si>
  <si>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</si>
  <si>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</si>
  <si>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</si>
  <si>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</si>
  <si>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</si>
  <si>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</si>
  <si>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</si>
  <si>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</si>
  <si>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</si>
  <si>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</si>
  <si>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</si>
  <si>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</si>
  <si>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</si>
  <si>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</si>
  <si>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</si>
  <si>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</si>
  <si>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</si>
  <si>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</si>
  <si>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</si>
  <si>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</si>
  <si>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</si>
  <si>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</si>
  <si>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</si>
  <si>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</si>
  <si>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</si>
  <si>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</si>
  <si>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</si>
  <si>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</si>
  <si>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</si>
  <si>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</si>
  <si>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</si>
  <si>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</si>
  <si>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</si>
  <si>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</si>
  <si>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</si>
  <si>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</si>
  <si>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</si>
  <si>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</si>
  <si>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</si>
  <si>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</si>
  <si>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</si>
  <si>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</si>
  <si>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</si>
  <si>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</si>
  <si>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</si>
  <si>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</si>
  <si>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</si>
  <si>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</si>
  <si>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</si>
  <si>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</si>
  <si>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</si>
  <si>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</si>
  <si>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</si>
  <si>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</si>
  <si>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</si>
  <si>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</si>
  <si>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</si>
  <si>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</si>
  <si>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</si>
  <si>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</si>
  <si>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</si>
  <si>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</si>
  <si>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</si>
  <si>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</si>
  <si>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</si>
  <si>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</si>
  <si>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</si>
  <si>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</si>
  <si>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</si>
  <si>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</si>
  <si>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</si>
  <si>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</si>
  <si>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</si>
  <si>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</si>
  <si>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</si>
  <si>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</si>
  <si>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</si>
  <si>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</si>
  <si>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</si>
  <si>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</si>
  <si>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</si>
  <si>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</si>
  <si>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</si>
  <si>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</si>
  <si>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</si>
  <si>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</si>
  <si>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</si>
  <si>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</si>
  <si>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</si>
  <si>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</si>
  <si>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</si>
  <si>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</si>
  <si>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</si>
  <si>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</si>
  <si>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</si>
  <si>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</si>
  <si>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</si>
  <si>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</si>
  <si>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</si>
  <si>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</si>
  <si>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</si>
  <si>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</si>
  <si>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</si>
  <si>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</si>
  <si>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</si>
  <si>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</si>
  <si>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</si>
  <si>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</si>
  <si>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</si>
  <si>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</si>
  <si>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</si>
  <si>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</si>
  <si>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</si>
  <si>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</si>
  <si>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</si>
  <si>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</si>
  <si>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</si>
  <si>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</si>
  <si>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</si>
  <si>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</si>
  <si>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</si>
  <si>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</si>
  <si>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</si>
  <si>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</si>
  <si>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</si>
  <si>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</si>
  <si>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</si>
  <si>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</si>
  <si>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</si>
  <si>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</si>
  <si>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</si>
  <si>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</si>
  <si>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</si>
  <si>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</si>
  <si>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</si>
  <si>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</si>
  <si>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</si>
  <si>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</si>
  <si>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</si>
  <si>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</si>
  <si>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</si>
  <si>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</si>
  <si>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</si>
  <si>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</si>
  <si>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</si>
  <si>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</si>
  <si>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</si>
  <si>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</si>
  <si>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</si>
  <si>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</si>
  <si>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</si>
  <si>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</si>
  <si>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</si>
  <si>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</si>
  <si>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</si>
  <si>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</si>
  <si>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</si>
  <si>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</si>
  <si>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</si>
  <si>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</si>
  <si>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</si>
  <si>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</si>
  <si>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</si>
  <si>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</si>
  <si>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</si>
  <si>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</si>
  <si>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</si>
  <si>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</si>
  <si>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</si>
  <si>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</si>
  <si>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</si>
  <si>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</si>
  <si>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</si>
  <si>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</si>
  <si>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</si>
  <si>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</si>
  <si>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</si>
  <si>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</si>
  <si>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</si>
  <si>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</si>
  <si>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</si>
  <si>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</si>
  <si>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</si>
  <si>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</si>
  <si>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</si>
  <si>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</si>
  <si>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</si>
  <si>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</si>
  <si>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</si>
  <si>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</si>
  <si>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</si>
  <si>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</si>
  <si>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</si>
  <si>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</si>
  <si>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</si>
  <si>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</si>
  <si>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</si>
  <si>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</si>
  <si>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</si>
  <si>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</si>
  <si>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</si>
  <si>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</si>
  <si>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</si>
  <si>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</si>
  <si>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</si>
  <si>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</si>
  <si>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</si>
  <si>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</si>
  <si>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</si>
  <si>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</si>
  <si>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</si>
  <si>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</si>
  <si>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</si>
  <si>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</si>
  <si>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</si>
  <si>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</si>
  <si>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</si>
  <si>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</si>
  <si>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</si>
  <si>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</si>
  <si>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</si>
  <si>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</si>
  <si>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</si>
  <si>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</si>
  <si>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</si>
  <si>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</si>
  <si>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</si>
  <si>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</si>
  <si>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</si>
  <si>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</si>
  <si>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</si>
  <si>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</si>
  <si>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</si>
  <si>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</si>
  <si>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</si>
  <si>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</si>
  <si>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</si>
  <si>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</si>
  <si>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</si>
  <si>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</si>
  <si>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</si>
  <si>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</si>
  <si>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</si>
  <si>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</si>
  <si>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</si>
  <si>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</si>
  <si>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</si>
  <si>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</si>
  <si>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</si>
  <si>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</si>
  <si>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</si>
  <si>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</si>
  <si>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</si>
  <si>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</si>
  <si>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</si>
  <si>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</si>
  <si>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</si>
  <si>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</si>
  <si>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</si>
  <si>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</si>
  <si>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</si>
  <si>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</si>
  <si>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</si>
  <si>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</si>
  <si>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</si>
  <si>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</si>
  <si>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</si>
  <si>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</si>
  <si>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</si>
  <si>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</si>
  <si>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</si>
  <si>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</si>
  <si>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</si>
  <si>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</si>
  <si>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</si>
  <si>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</si>
  <si>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</si>
  <si>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</si>
  <si>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</si>
  <si>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</si>
  <si>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</si>
  <si>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</si>
  <si>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</si>
  <si>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</si>
  <si>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</si>
  <si>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</si>
  <si>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</si>
  <si>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</si>
  <si>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</si>
  <si>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</si>
  <si>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</si>
  <si>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</si>
  <si>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</si>
  <si>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</si>
  <si>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</si>
  <si>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</si>
  <si>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</si>
  <si>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</si>
  <si>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</si>
  <si>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</si>
  <si>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</si>
  <si>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</si>
  <si>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</si>
  <si>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</si>
  <si>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</si>
  <si>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</si>
  <si>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</si>
  <si>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</si>
  <si>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</si>
  <si>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</si>
  <si>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</si>
  <si>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</si>
  <si>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</si>
  <si>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</si>
  <si>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</si>
  <si>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</si>
  <si>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</si>
  <si>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</si>
  <si>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</si>
  <si>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</si>
  <si>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</si>
  <si>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</si>
  <si>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</si>
  <si>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</si>
  <si>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</si>
  <si>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</si>
  <si>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</si>
  <si>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</si>
  <si>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</si>
  <si>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</si>
  <si>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</si>
  <si>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</si>
  <si>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</si>
  <si>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</si>
  <si>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</si>
  <si>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</si>
  <si>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</si>
  <si>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</si>
  <si>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</si>
  <si>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</si>
  <si>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</si>
  <si>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</si>
  <si>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</si>
  <si>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</si>
  <si>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</si>
  <si>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</si>
  <si>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</si>
  <si>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</si>
  <si>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</si>
  <si>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</si>
  <si>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</si>
  <si>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</si>
  <si>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</si>
  <si>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</si>
  <si>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</si>
  <si>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</si>
  <si>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</si>
  <si>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</si>
  <si>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</si>
  <si>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</si>
  <si>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</si>
  <si>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</si>
  <si>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</si>
  <si>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</si>
  <si>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</si>
  <si>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</si>
  <si>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</si>
  <si>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</si>
  <si>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</si>
  <si>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</si>
  <si>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</si>
  <si>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</si>
  <si>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</si>
  <si>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</si>
  <si>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</si>
  <si>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</si>
  <si>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</si>
  <si>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</si>
  <si>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</si>
  <si>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</si>
  <si>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</si>
  <si>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</si>
  <si>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</si>
  <si>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</si>
  <si>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</si>
  <si>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</si>
  <si>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</si>
  <si>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</si>
  <si>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</si>
  <si>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</si>
  <si>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</si>
  <si>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</si>
  <si>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</si>
  <si>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</si>
  <si>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</si>
  <si>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</si>
  <si>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</si>
  <si>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</si>
  <si>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</si>
  <si>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</si>
  <si>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</si>
  <si>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</si>
  <si>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</si>
  <si>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</si>
  <si>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</si>
  <si>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</si>
  <si>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</si>
  <si>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</si>
  <si>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</si>
  <si>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</si>
  <si>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</si>
  <si>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</si>
  <si>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</si>
  <si>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</si>
  <si>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</si>
  <si>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</si>
  <si>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</si>
  <si>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</si>
  <si>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</si>
  <si>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</si>
  <si>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</si>
  <si>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</si>
  <si>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</si>
  <si>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</si>
  <si>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</si>
  <si>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</si>
  <si>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</si>
  <si>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</si>
  <si>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</si>
  <si>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</si>
  <si>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</si>
  <si>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</si>
  <si>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</si>
  <si>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</si>
  <si>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</si>
  <si>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</si>
  <si>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</si>
  <si>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</si>
  <si>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</si>
  <si>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</si>
  <si>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</si>
  <si>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</si>
  <si>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</si>
  <si>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</si>
  <si>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</si>
  <si>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</si>
  <si>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</si>
  <si>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</si>
  <si>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</si>
  <si>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</si>
  <si>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</si>
  <si>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</si>
  <si>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</si>
  <si>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</si>
  <si>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</si>
  <si>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</si>
  <si>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</si>
  <si>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</si>
  <si>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</si>
  <si>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</si>
  <si>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</si>
  <si>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</si>
  <si>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</si>
  <si>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</si>
  <si>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</si>
  <si>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</si>
  <si>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</si>
  <si>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</si>
  <si>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</si>
  <si>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</si>
  <si>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</si>
  <si>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</si>
  <si>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</si>
  <si>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</si>
  <si>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</si>
  <si>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</si>
  <si>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</si>
  <si>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</si>
  <si>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</si>
  <si>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</si>
  <si>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</si>
  <si>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</si>
  <si>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</si>
  <si>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</si>
  <si>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</si>
  <si>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</si>
  <si>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</si>
  <si>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</si>
  <si>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</si>
  <si>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</si>
  <si>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</si>
  <si>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</si>
  <si>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</si>
  <si>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</si>
  <si>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</si>
  <si>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</si>
  <si>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</si>
  <si>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</si>
  <si>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</si>
  <si>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</si>
  <si>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</si>
  <si>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</si>
  <si>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</si>
  <si>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</si>
  <si>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</si>
  <si>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</si>
  <si>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</si>
  <si>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</si>
  <si>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</si>
  <si>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</si>
  <si>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</si>
  <si>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</si>
  <si>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</si>
  <si>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</si>
  <si>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</si>
  <si>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</si>
  <si>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</si>
  <si>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</si>
  <si>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</si>
  <si>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</si>
  <si>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</si>
  <si>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</si>
  <si>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</si>
  <si>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</si>
  <si>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</si>
  <si>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</si>
  <si>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</si>
  <si>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</si>
  <si>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</si>
  <si>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</si>
  <si>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</si>
  <si>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</si>
  <si>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</si>
  <si>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</si>
  <si>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</si>
  <si>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</si>
  <si>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</si>
  <si>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</si>
  <si>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</si>
  <si>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</si>
  <si>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</si>
  <si>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</si>
  <si>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</si>
  <si>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</si>
  <si>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</si>
  <si>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</si>
  <si>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</si>
  <si>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</si>
  <si>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</si>
  <si>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</si>
  <si>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</si>
  <si>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</si>
  <si>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</si>
  <si>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</si>
  <si>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</si>
  <si>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</si>
  <si>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</si>
  <si>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</si>
  <si>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</si>
  <si>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</si>
  <si>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</si>
  <si>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</si>
  <si>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</si>
  <si>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</si>
  <si>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</si>
  <si>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</si>
  <si>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</si>
  <si>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</si>
  <si>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</si>
  <si>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</si>
  <si>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</si>
  <si>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</si>
  <si>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</si>
  <si>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</si>
  <si>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</si>
  <si>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</si>
  <si>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</si>
  <si>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</si>
  <si>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</si>
  <si>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</si>
  <si>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</si>
  <si>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</si>
  <si>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</si>
  <si>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</si>
  <si>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</si>
  <si>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</si>
  <si>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</si>
  <si>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</si>
  <si>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</si>
  <si>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</si>
  <si>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</si>
  <si>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</si>
  <si>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</si>
  <si>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</si>
  <si>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</si>
  <si>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</si>
  <si>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</si>
  <si>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</si>
  <si>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</si>
  <si>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</si>
  <si>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</si>
  <si>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</si>
  <si>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</si>
  <si>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</si>
  <si>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</si>
  <si>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</si>
  <si>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</si>
  <si>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</si>
  <si>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</si>
  <si>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</si>
  <si>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</si>
  <si>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</si>
  <si>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</si>
  <si>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</si>
  <si>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</si>
  <si>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</si>
  <si>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</si>
  <si>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</si>
  <si>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</si>
  <si>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</si>
  <si>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</si>
  <si>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</si>
  <si>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</si>
  <si>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</si>
  <si>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</si>
  <si>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</si>
  <si>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</si>
  <si>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</si>
  <si>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</si>
  <si>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</si>
  <si>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</si>
  <si>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</si>
  <si>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</si>
  <si>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</si>
  <si>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</si>
  <si>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</si>
  <si>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</si>
  <si>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</si>
  <si>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</si>
  <si>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</si>
  <si>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</si>
  <si>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</si>
  <si>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</si>
  <si>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</si>
  <si>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</si>
  <si>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</si>
  <si>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</si>
  <si>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</si>
  <si>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</si>
  <si>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</si>
  <si>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</si>
  <si>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</si>
  <si>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</si>
  <si>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</si>
  <si>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</si>
  <si>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</si>
  <si>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</si>
  <si>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</si>
  <si>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</si>
  <si>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</si>
  <si>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</si>
  <si>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</si>
  <si>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</si>
  <si>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</si>
  <si>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</si>
  <si>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</si>
  <si>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</si>
  <si>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</si>
  <si>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</si>
  <si>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</si>
  <si>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</si>
  <si>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</si>
  <si>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</si>
  <si>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</si>
  <si>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</si>
  <si>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</si>
  <si>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</si>
  <si>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</si>
  <si>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</si>
  <si>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</si>
  <si>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</si>
  <si>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</si>
  <si>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</si>
  <si>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</si>
  <si>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</si>
  <si>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</si>
  <si>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</si>
  <si>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</si>
  <si>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</si>
  <si>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</si>
  <si>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</si>
  <si>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</si>
  <si>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</si>
  <si>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</si>
  <si>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</si>
  <si>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</si>
  <si>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</si>
  <si>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</si>
  <si>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</si>
  <si>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</si>
  <si>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</si>
  <si>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</si>
  <si>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</si>
  <si>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</si>
  <si>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</si>
  <si>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</si>
  <si>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</si>
  <si>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</si>
  <si>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</si>
  <si>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</si>
  <si>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</si>
  <si>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</si>
  <si>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</si>
  <si>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</si>
  <si>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</si>
  <si>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</si>
  <si>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</si>
  <si>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</si>
  <si>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</si>
  <si>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</si>
  <si>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</si>
  <si>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</si>
  <si>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</si>
  <si>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</si>
  <si>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</si>
  <si>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</si>
  <si>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</si>
  <si>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</si>
  <si>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</si>
  <si>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</si>
  <si>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</si>
  <si>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</si>
  <si>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</si>
  <si>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</si>
  <si>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</si>
  <si>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</si>
  <si>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</si>
  <si>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</si>
  <si>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</si>
  <si>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</si>
  <si>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</si>
  <si>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</si>
  <si>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</si>
  <si>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</si>
  <si>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</si>
  <si>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</si>
  <si>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</si>
  <si>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</si>
  <si>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</si>
  <si>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</si>
  <si>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</si>
  <si>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</si>
  <si>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</si>
  <si>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</si>
  <si>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</si>
  <si>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</si>
  <si>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</si>
  <si>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</si>
  <si>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</si>
  <si>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</si>
  <si>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</si>
  <si>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</si>
  <si>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</si>
  <si>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</si>
  <si>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</si>
  <si>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</si>
  <si>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</si>
  <si>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</si>
  <si>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</si>
  <si>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</si>
  <si>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</si>
  <si>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</si>
  <si>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</si>
  <si>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</si>
  <si>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</si>
  <si>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</si>
  <si>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</si>
  <si>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</si>
  <si>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</si>
  <si>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</si>
  <si>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</si>
  <si>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</si>
  <si>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</si>
  <si>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</si>
  <si>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</si>
  <si>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</si>
  <si>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</si>
  <si>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</si>
  <si>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</si>
  <si>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</si>
  <si>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</si>
  <si>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</si>
  <si>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</si>
  <si>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</si>
  <si>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</si>
  <si>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</si>
  <si>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</si>
  <si>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</si>
  <si>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</si>
  <si>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</si>
  <si>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</si>
  <si>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</si>
  <si>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</si>
  <si>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</si>
  <si>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</si>
  <si>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</si>
  <si>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</si>
  <si>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</si>
  <si>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</si>
  <si>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</si>
  <si>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</si>
  <si>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</si>
  <si>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</si>
  <si>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</si>
  <si>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</si>
  <si>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</si>
  <si>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</si>
  <si>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</si>
  <si>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</si>
  <si>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</si>
  <si>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</si>
  <si>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</si>
  <si>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</si>
  <si>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</si>
  <si>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</si>
  <si>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</si>
  <si>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</si>
  <si>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</si>
  <si>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</si>
  <si>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</si>
  <si>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</si>
  <si>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</si>
  <si>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</si>
  <si>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</si>
  <si>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</si>
  <si>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</si>
  <si>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</si>
  <si>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</si>
  <si>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</si>
  <si>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</si>
  <si>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</si>
  <si>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</si>
  <si>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</si>
  <si>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</si>
  <si>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</si>
  <si>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</si>
  <si>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</si>
  <si>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</si>
  <si>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</si>
  <si>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</si>
  <si>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</si>
  <si>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</si>
  <si>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</si>
  <si>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</si>
  <si>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</si>
  <si>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</si>
  <si>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</si>
  <si>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</si>
  <si>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</si>
  <si>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</si>
  <si>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</si>
  <si>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</si>
  <si>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</si>
  <si>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</si>
  <si>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</si>
  <si>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</si>
  <si>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</si>
  <si>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</si>
  <si>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</si>
  <si>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</si>
  <si>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</si>
  <si>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</si>
  <si>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</si>
  <si>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</si>
  <si>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</si>
  <si>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</si>
  <si>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</si>
  <si>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</si>
  <si>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</si>
  <si>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</si>
  <si>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</si>
  <si>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</si>
  <si>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</si>
  <si>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</si>
  <si>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</si>
  <si>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</si>
  <si>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</si>
  <si>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</si>
  <si>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</si>
  <si>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</si>
  <si>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</si>
  <si>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</si>
  <si>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</si>
  <si>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</si>
  <si>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</si>
  <si>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</si>
  <si>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</si>
  <si>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</si>
  <si>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</si>
  <si>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</si>
  <si>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</si>
  <si>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</si>
  <si>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</si>
  <si>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</si>
  <si>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</si>
  <si>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</si>
  <si>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</si>
  <si>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</si>
  <si>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</si>
  <si>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</si>
  <si>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</si>
  <si>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</si>
  <si>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</si>
  <si>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</si>
  <si>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</si>
  <si>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</si>
  <si>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</si>
  <si>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</si>
  <si>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</si>
  <si>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</si>
  <si>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</si>
  <si>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</si>
  <si>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</si>
  <si>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</si>
  <si>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</si>
  <si>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</si>
  <si>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</si>
  <si>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</si>
  <si>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</si>
  <si>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</si>
  <si>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</si>
  <si>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</si>
  <si>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</si>
  <si>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</si>
  <si>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</si>
  <si>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</si>
  <si>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</si>
  <si>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</si>
  <si>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</si>
  <si>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</si>
  <si>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</si>
  <si>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</si>
  <si>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</si>
  <si>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</si>
  <si>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</si>
  <si>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</si>
  <si>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</si>
  <si>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</si>
  <si>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</si>
  <si>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</si>
  <si>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</si>
  <si>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</si>
  <si>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</si>
  <si>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</si>
  <si>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</si>
  <si>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</si>
  <si>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</si>
  <si>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</si>
  <si>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</si>
  <si>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</si>
  <si>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</si>
  <si>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</si>
  <si>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</si>
  <si>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</si>
  <si>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</si>
  <si>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</si>
  <si>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</si>
  <si>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</si>
  <si>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</si>
  <si>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</si>
  <si>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</si>
  <si>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</si>
  <si>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</si>
  <si>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</si>
  <si>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</si>
  <si>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</si>
  <si>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</si>
  <si>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</si>
  <si>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</si>
  <si>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</si>
  <si>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</si>
  <si>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</si>
  <si>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</si>
  <si>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</si>
  <si>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</si>
  <si>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</si>
  <si>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</si>
  <si>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</si>
  <si>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</si>
  <si>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</si>
  <si>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</si>
  <si>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</si>
  <si>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</si>
  <si>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</si>
  <si>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</si>
  <si>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</si>
  <si>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</si>
  <si>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</si>
  <si>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</si>
  <si>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</si>
  <si>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</si>
  <si>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</si>
  <si>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</si>
  <si>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</si>
  <si>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</si>
  <si>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</si>
  <si>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</si>
  <si>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</si>
  <si>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</si>
  <si>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</si>
  <si>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</si>
  <si>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</si>
  <si>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</si>
  <si>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</si>
  <si>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</si>
  <si>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</si>
  <si>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</si>
  <si>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</si>
  <si>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</si>
  <si>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</si>
  <si>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</si>
  <si>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</si>
  <si>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</si>
  <si>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</si>
  <si>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</si>
  <si>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</si>
  <si>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</si>
  <si>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</si>
  <si>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</si>
  <si>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</si>
  <si>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</si>
  <si>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</si>
  <si>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</si>
  <si>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</si>
  <si>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</si>
  <si>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</si>
  <si>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</si>
  <si>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</si>
  <si>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</si>
  <si>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</si>
  <si>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</si>
  <si>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</si>
  <si>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</si>
  <si>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</si>
  <si>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</si>
  <si>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</si>
  <si>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</si>
  <si>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</si>
  <si>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</si>
  <si>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</si>
  <si>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</si>
  <si>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</si>
  <si>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</si>
  <si>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</si>
  <si>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</si>
  <si>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</si>
  <si>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</si>
  <si>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</si>
  <si>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</si>
  <si>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</si>
  <si>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</si>
  <si>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</si>
  <si>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</si>
  <si>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</si>
  <si>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</si>
  <si>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</si>
  <si>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</si>
  <si>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</si>
  <si>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</si>
  <si>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</si>
  <si>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</si>
  <si>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</si>
  <si>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</si>
  <si>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</si>
  <si>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</si>
  <si>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</si>
  <si>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</si>
  <si>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</si>
  <si>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</si>
  <si>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</si>
  <si>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</si>
  <si>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</si>
  <si>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</si>
  <si>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</si>
  <si>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</si>
  <si>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</si>
  <si>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</si>
  <si>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</si>
  <si>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</si>
  <si>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</si>
  <si>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</si>
  <si>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</si>
  <si>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</si>
  <si>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</si>
  <si>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</si>
  <si>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</si>
  <si>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</si>
  <si>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</si>
  <si>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</si>
  <si>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</si>
  <si>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</si>
  <si>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</si>
  <si>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</si>
  <si>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</si>
  <si>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</si>
  <si>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</si>
  <si>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</si>
  <si>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</si>
  <si>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</si>
  <si>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</si>
  <si>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</si>
  <si>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</si>
  <si>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</si>
  <si>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</si>
  <si>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</si>
  <si>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</si>
  <si>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</si>
  <si>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</si>
  <si>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</si>
  <si>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</si>
  <si>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</si>
  <si>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</si>
  <si>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</si>
  <si>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</si>
  <si>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</si>
  <si>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</si>
  <si>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</si>
  <si>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</si>
  <si>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</si>
  <si>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</si>
  <si>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</si>
  <si>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</si>
  <si>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</si>
  <si>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</si>
  <si>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</si>
  <si>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</si>
  <si>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</si>
  <si>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</si>
  <si>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</si>
  <si>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</si>
  <si>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</si>
  <si>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</si>
  <si>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</si>
  <si>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</si>
  <si>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</si>
  <si>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</si>
  <si>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</si>
  <si>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</si>
  <si>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</si>
  <si>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</si>
  <si>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</si>
  <si>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</si>
  <si>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</si>
  <si>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</si>
  <si>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</si>
  <si>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</si>
  <si>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</si>
  <si>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</si>
  <si>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</si>
  <si>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</si>
  <si>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</si>
  <si>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</si>
  <si>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</si>
  <si>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</si>
  <si>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</si>
  <si>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</si>
  <si>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</si>
  <si>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</si>
  <si>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</si>
  <si>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</si>
  <si>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</si>
  <si>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</si>
  <si>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</si>
  <si>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</si>
  <si>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</si>
  <si>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</si>
  <si>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</si>
  <si>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</si>
  <si>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</si>
  <si>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</si>
  <si>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</si>
  <si>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</si>
  <si>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</si>
  <si>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</si>
  <si>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</si>
  <si>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</si>
  <si>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</si>
  <si>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</si>
  <si>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</si>
  <si>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</si>
  <si>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</si>
  <si>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</si>
  <si>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</si>
  <si>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</si>
  <si>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</si>
  <si>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</si>
  <si>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</si>
  <si>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</si>
  <si>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</si>
  <si>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</si>
  <si>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</si>
  <si>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</si>
  <si>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</si>
  <si>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</si>
  <si>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</si>
  <si>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</si>
  <si>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</si>
  <si>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</si>
  <si>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</si>
  <si>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</si>
  <si>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</si>
  <si>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</si>
  <si>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</si>
  <si>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</si>
  <si>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</si>
  <si>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</si>
  <si>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</si>
  <si>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</si>
  <si>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</si>
  <si>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</si>
  <si>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</si>
  <si>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</si>
  <si>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</si>
  <si>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</si>
  <si>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</si>
  <si>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</si>
  <si>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</si>
  <si>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</si>
  <si>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</si>
  <si>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</si>
  <si>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</si>
  <si>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</si>
  <si>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</si>
  <si>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</si>
  <si>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</si>
  <si>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</si>
  <si>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</si>
  <si>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</si>
  <si>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</si>
  <si>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</si>
  <si>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</si>
  <si>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</si>
  <si>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</si>
  <si>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</si>
  <si>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</si>
  <si>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</si>
  <si>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</si>
  <si>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</si>
  <si>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</si>
  <si>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</si>
  <si>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</si>
  <si>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</si>
  <si>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</si>
  <si>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</si>
  <si>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</si>
  <si>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</si>
  <si>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</si>
  <si>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</si>
  <si>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</si>
  <si>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</si>
  <si>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</si>
  <si>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</si>
  <si>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</si>
  <si>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</si>
  <si>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</si>
  <si>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</si>
  <si>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</si>
  <si>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</si>
  <si>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</si>
  <si>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</si>
  <si>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</si>
  <si>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</si>
  <si>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</si>
  <si>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</si>
  <si>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</si>
  <si>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</si>
  <si>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</si>
  <si>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</si>
  <si>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</si>
  <si>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</si>
  <si>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</si>
  <si>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</si>
  <si>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</si>
  <si>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</si>
  <si>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</si>
  <si>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</si>
  <si>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</si>
  <si>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</si>
  <si>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</si>
  <si>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</si>
  <si>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</si>
  <si>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</si>
  <si>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</si>
  <si>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</si>
  <si>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</si>
  <si>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</si>
  <si>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</si>
  <si>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</si>
  <si>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</si>
  <si>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</si>
  <si>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</si>
  <si>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</si>
  <si>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</si>
  <si>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</si>
  <si>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</si>
  <si>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</si>
  <si>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</si>
  <si>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</si>
  <si>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</si>
  <si>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</si>
  <si>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</si>
  <si>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</si>
  <si>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</si>
  <si>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</si>
  <si>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</si>
  <si>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</si>
  <si>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</si>
  <si>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</si>
  <si>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</si>
  <si>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</si>
  <si>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</si>
  <si>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</si>
  <si>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</si>
  <si>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</si>
  <si>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</si>
  <si>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</si>
  <si>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</si>
  <si>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</si>
  <si>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</si>
  <si>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</si>
  <si>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</si>
  <si>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</si>
  <si>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</si>
  <si>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</si>
  <si>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</si>
  <si>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</si>
  <si>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</si>
  <si>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</si>
  <si>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</si>
  <si>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</si>
  <si>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</si>
  <si>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</si>
  <si>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</si>
  <si>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</si>
  <si>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</si>
  <si>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</si>
  <si>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</si>
  <si>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</si>
  <si>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</si>
  <si>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</si>
  <si>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</si>
  <si>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</si>
  <si>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</si>
  <si>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</si>
  <si>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</si>
  <si>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</si>
  <si>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</si>
  <si>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</si>
  <si>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</si>
  <si>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</si>
  <si>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</si>
  <si>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</si>
  <si>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</si>
  <si>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</si>
  <si>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</si>
  <si>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</si>
  <si>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</si>
  <si>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</si>
  <si>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</si>
  <si>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</si>
  <si>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</si>
  <si>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</si>
  <si>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</si>
  <si>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</si>
  <si>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</si>
  <si>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</si>
  <si>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</si>
  <si>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</si>
  <si>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</si>
  <si>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</si>
  <si>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</si>
  <si>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</si>
  <si>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</si>
  <si>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</si>
  <si>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</si>
  <si>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</si>
  <si>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</si>
  <si>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</si>
  <si>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</si>
  <si>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</si>
  <si>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</si>
  <si>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</si>
  <si>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</si>
  <si>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</si>
  <si>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</si>
  <si>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</si>
  <si>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</si>
  <si>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</si>
  <si>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</si>
  <si>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</si>
  <si>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</si>
  <si>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</si>
  <si>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</si>
  <si>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</si>
  <si>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</si>
  <si>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</si>
  <si>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</si>
  <si>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</si>
  <si>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</si>
  <si>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</si>
  <si>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</si>
  <si>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</si>
  <si>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</si>
  <si>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</si>
  <si>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</si>
  <si>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</si>
  <si>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</si>
  <si>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</si>
  <si>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</si>
  <si>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</si>
  <si>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</si>
  <si>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</si>
  <si>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</si>
  <si>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</si>
  <si>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</si>
  <si>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</si>
  <si>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</si>
  <si>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</si>
  <si>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</si>
  <si>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</si>
  <si>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</si>
  <si>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</si>
  <si>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</si>
  <si>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</si>
  <si>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</si>
  <si>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</si>
  <si>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</si>
  <si>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</si>
  <si>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</si>
  <si>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</si>
  <si>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</si>
  <si>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</si>
  <si>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</si>
  <si>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</si>
  <si>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</si>
  <si>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</si>
  <si>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</si>
  <si>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</si>
  <si>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</si>
  <si>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</si>
  <si>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</si>
  <si>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</si>
  <si>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</si>
  <si>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</si>
  <si>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</si>
  <si>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</si>
  <si>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</si>
  <si>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</si>
  <si>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</si>
  <si>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</si>
  <si>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</si>
  <si>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</si>
  <si>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</si>
  <si>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</si>
  <si>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</si>
  <si>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</si>
  <si>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</si>
  <si>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</si>
  <si>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</si>
  <si>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</si>
  <si>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</si>
  <si>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</si>
  <si>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</si>
  <si>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</si>
  <si>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</si>
  <si>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</si>
  <si>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</si>
  <si>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</si>
  <si>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</si>
  <si>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</si>
  <si>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</si>
  <si>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</si>
  <si>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</si>
  <si>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</si>
  <si>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</si>
  <si>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</si>
  <si>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</si>
  <si>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</si>
  <si>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</si>
  <si>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</si>
  <si>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</si>
  <si>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</si>
  <si>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</si>
  <si>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</si>
  <si>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</si>
  <si>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</si>
  <si>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</si>
  <si>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</si>
  <si>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</si>
  <si>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</si>
  <si>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</si>
  <si>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</si>
  <si>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</si>
  <si>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</si>
  <si>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</si>
  <si>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</si>
  <si>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</si>
  <si>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</si>
  <si>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</si>
  <si>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</si>
  <si>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</si>
  <si>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</si>
  <si>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</si>
  <si>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</si>
  <si>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</si>
  <si>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</si>
  <si>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</si>
  <si>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</si>
  <si>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</si>
  <si>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</si>
  <si>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</si>
  <si>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</si>
  <si>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</si>
  <si>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</si>
  <si>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</si>
  <si>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</si>
  <si>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</si>
  <si>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</si>
  <si>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</si>
  <si>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</si>
  <si>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</si>
  <si>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</si>
  <si>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</si>
  <si>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</si>
  <si>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</si>
  <si>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</si>
  <si>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</si>
  <si>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</si>
  <si>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</si>
  <si>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</si>
  <si>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</si>
  <si>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</si>
  <si>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</si>
  <si>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</si>
  <si>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</si>
  <si>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</si>
  <si>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</si>
  <si>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</si>
  <si>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</si>
  <si>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</si>
  <si>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</si>
  <si>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</si>
  <si>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</si>
  <si>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</si>
  <si>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</si>
  <si>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</si>
  <si>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</si>
  <si>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</si>
  <si>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</si>
  <si>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</si>
  <si>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</si>
  <si>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</si>
  <si>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</si>
  <si>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</si>
  <si>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</si>
  <si>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</si>
  <si>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</si>
  <si>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</si>
  <si>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</si>
  <si>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</si>
  <si>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</si>
  <si>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</si>
  <si>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</si>
  <si>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</si>
  <si>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</si>
  <si>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</si>
  <si>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</si>
  <si>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</si>
  <si>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</si>
  <si>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</si>
  <si>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</si>
  <si>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</si>
  <si>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</si>
  <si>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</si>
  <si>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</si>
  <si>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</si>
  <si>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</si>
  <si>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</si>
  <si>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</si>
  <si>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</si>
  <si>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</si>
  <si>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</si>
  <si>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</si>
  <si>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</si>
  <si>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</si>
  <si>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</si>
  <si>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</si>
  <si>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</si>
  <si>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</si>
  <si>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</si>
  <si>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</si>
  <si>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</si>
  <si>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</si>
  <si>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</si>
  <si>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</si>
  <si>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</si>
  <si>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</si>
  <si>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</si>
  <si>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</si>
  <si>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</si>
  <si>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</si>
  <si>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</si>
  <si>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</si>
  <si>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</si>
  <si>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</si>
  <si>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</si>
  <si>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</si>
  <si>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</si>
  <si>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</si>
  <si>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</si>
  <si>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</si>
  <si>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</si>
  <si>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</si>
  <si>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</si>
  <si>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</si>
  <si>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</si>
  <si>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</si>
  <si>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</si>
  <si>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</si>
  <si>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</si>
  <si>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</si>
  <si>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</si>
  <si>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</si>
  <si>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</si>
  <si>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</si>
  <si>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</si>
  <si>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</si>
  <si>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</si>
  <si>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</si>
  <si>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</si>
  <si>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</si>
  <si>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</si>
  <si>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</si>
  <si>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</si>
  <si>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</si>
  <si>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</si>
  <si>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</si>
  <si>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</si>
  <si>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</si>
  <si>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</si>
  <si>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</si>
  <si>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</si>
  <si>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</si>
  <si>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</si>
  <si>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</si>
  <si>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</si>
  <si>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</si>
  <si>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</si>
  <si>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</si>
  <si>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</si>
  <si>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</si>
  <si>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</si>
  <si>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</si>
  <si>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</si>
  <si>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</si>
  <si>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</si>
  <si>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</si>
  <si>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</si>
  <si>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</si>
  <si>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</si>
  <si>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</si>
  <si>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</si>
  <si>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</si>
  <si>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</si>
  <si>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</si>
  <si>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</si>
  <si>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</si>
  <si>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</si>
  <si>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</si>
  <si>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</si>
  <si>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</si>
  <si>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</si>
  <si>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</si>
  <si>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</si>
  <si>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</si>
  <si>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</si>
  <si>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</si>
  <si>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</si>
  <si>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</si>
  <si>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</si>
  <si>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</si>
  <si>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</si>
  <si>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</si>
  <si>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</si>
  <si>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</si>
  <si>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</si>
  <si>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</si>
  <si>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</si>
  <si>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</si>
  <si>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</si>
  <si>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</si>
  <si>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</si>
  <si>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</si>
  <si>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</si>
  <si>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</si>
  <si>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</si>
  <si>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</si>
  <si>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</si>
  <si>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</si>
  <si>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</si>
  <si>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</si>
  <si>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</si>
  <si>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</si>
  <si>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</si>
  <si>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</si>
  <si>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</si>
  <si>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</si>
  <si>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</si>
  <si>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</si>
  <si>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</si>
  <si>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</si>
  <si>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</si>
  <si>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</si>
  <si>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</si>
  <si>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</si>
  <si>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</si>
  <si>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</si>
  <si>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</si>
  <si>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</si>
  <si>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</si>
  <si>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</si>
  <si>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</si>
  <si>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</si>
  <si>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</si>
  <si>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</si>
  <si>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</si>
  <si>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</si>
  <si>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</si>
  <si>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</si>
  <si>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</si>
  <si>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</si>
  <si>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</si>
  <si>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</si>
  <si>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</si>
  <si>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</si>
  <si>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</si>
  <si>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</si>
  <si>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</si>
  <si>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</si>
  <si>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</si>
  <si>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</si>
  <si>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</si>
  <si>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</si>
  <si>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</si>
  <si>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</si>
  <si>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</si>
  <si>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</si>
  <si>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</si>
  <si>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</si>
  <si>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</si>
  <si>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</si>
  <si>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</si>
  <si>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</si>
  <si>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</si>
  <si>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</si>
  <si>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</si>
  <si>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</si>
  <si>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</si>
  <si>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</si>
  <si>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</si>
  <si>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</si>
  <si>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</si>
  <si>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</si>
  <si>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</si>
  <si>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</si>
  <si>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</si>
  <si>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</si>
  <si>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</si>
  <si>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</si>
  <si>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</si>
  <si>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</si>
  <si>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</si>
  <si>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</si>
  <si>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</si>
  <si>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</si>
  <si>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</si>
  <si>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</si>
  <si>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</si>
  <si>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</si>
  <si>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</si>
  <si>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</si>
  <si>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</si>
  <si>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</si>
  <si>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</si>
  <si>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</si>
  <si>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</si>
  <si>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</si>
  <si>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</si>
  <si>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</si>
  <si>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</si>
  <si>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</si>
  <si>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</si>
  <si>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</si>
  <si>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</si>
  <si>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</si>
  <si>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</si>
  <si>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</si>
  <si>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</si>
  <si>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</si>
  <si>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</si>
  <si>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</si>
  <si>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</si>
  <si>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</si>
  <si>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</si>
  <si>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</si>
  <si>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</si>
  <si>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</si>
  <si>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</si>
  <si>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</si>
  <si>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</si>
  <si>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</si>
  <si>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</si>
  <si>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</si>
  <si>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</si>
  <si>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</si>
  <si>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</si>
  <si>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</si>
  <si>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</si>
  <si>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</si>
  <si>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</si>
  <si>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</si>
  <si>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</si>
  <si>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</si>
  <si>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</si>
  <si>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</si>
  <si>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</si>
  <si>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</si>
  <si>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</si>
  <si>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</si>
  <si>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</si>
  <si>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</si>
  <si>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</si>
  <si>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</si>
  <si>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</si>
  <si>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</si>
  <si>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</si>
  <si>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</si>
  <si>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</si>
  <si>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</si>
  <si>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</si>
  <si>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</si>
  <si>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</si>
  <si>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</si>
  <si>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</si>
  <si>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</si>
  <si>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</si>
  <si>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</si>
  <si>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</si>
  <si>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</si>
  <si>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</si>
  <si>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</si>
  <si>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</si>
  <si>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</si>
  <si>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</si>
  <si>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</si>
  <si>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</si>
  <si>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</si>
  <si>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</si>
  <si>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</si>
  <si>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</si>
  <si>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</si>
  <si>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</si>
  <si>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</si>
  <si>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</si>
  <si>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</si>
  <si>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</si>
  <si>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</si>
  <si>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</si>
  <si>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</si>
  <si>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</si>
  <si>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</si>
  <si>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</si>
  <si>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</si>
  <si>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</si>
  <si>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</si>
  <si>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</si>
  <si>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</si>
  <si>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</si>
  <si>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</si>
  <si>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</si>
  <si>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</si>
  <si>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</si>
  <si>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</si>
  <si>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</si>
  <si>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</si>
  <si>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</si>
  <si>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</si>
  <si>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</si>
  <si>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</si>
  <si>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</si>
  <si>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</si>
  <si>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</si>
  <si>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</si>
  <si>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</si>
  <si>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</si>
  <si>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</si>
  <si>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</si>
  <si>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</si>
  <si>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</si>
  <si>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</si>
  <si>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</si>
  <si>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</si>
  <si>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</si>
  <si>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</si>
  <si>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</si>
  <si>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</si>
  <si>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</si>
  <si>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</si>
  <si>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</si>
  <si>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</si>
  <si>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</si>
  <si>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</si>
  <si>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</si>
  <si>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</si>
  <si>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</si>
  <si>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</si>
  <si>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</si>
  <si>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</si>
  <si>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</si>
  <si>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</si>
  <si>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</si>
  <si>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</si>
  <si>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</si>
  <si>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</si>
  <si>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</si>
  <si>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</si>
  <si>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</si>
  <si>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</si>
  <si>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</si>
  <si>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</si>
  <si>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</si>
  <si>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</si>
  <si>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</si>
  <si>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</si>
  <si>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</si>
  <si>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</si>
  <si>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</si>
  <si>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</si>
  <si>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</si>
  <si>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</si>
  <si>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</si>
  <si>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</si>
  <si>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</si>
  <si>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</si>
  <si>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</si>
  <si>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</si>
  <si>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</si>
  <si>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</si>
  <si>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</si>
  <si>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</si>
  <si>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</si>
  <si>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</si>
  <si>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</si>
  <si>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</si>
  <si>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</si>
  <si>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</si>
  <si>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</si>
  <si>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</si>
  <si>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</si>
  <si>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</si>
  <si>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</si>
  <si>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</si>
  <si>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</si>
  <si>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</si>
  <si>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</si>
  <si>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</si>
  <si>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</si>
  <si>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</si>
  <si>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</si>
  <si>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</si>
  <si>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</si>
  <si>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</si>
  <si>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</si>
  <si>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</si>
  <si>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</si>
  <si>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</si>
  <si>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</si>
  <si>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</si>
  <si>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</si>
  <si>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</si>
  <si>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</si>
  <si>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</si>
  <si>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</si>
  <si>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</si>
  <si>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</si>
  <si>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</si>
  <si>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</si>
  <si>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</si>
  <si>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</si>
  <si>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</si>
  <si>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</si>
  <si>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</si>
  <si>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</si>
  <si>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</si>
  <si>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</si>
  <si>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</si>
  <si>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</si>
  <si>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</si>
  <si>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</si>
  <si>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</si>
  <si>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</si>
  <si>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</si>
  <si>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</si>
  <si>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</si>
  <si>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</si>
  <si>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</si>
  <si>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</si>
  <si>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</si>
  <si>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</si>
  <si>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</si>
  <si>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</si>
  <si>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</si>
  <si>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</si>
  <si>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</si>
  <si>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</si>
  <si>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</si>
  <si>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</si>
  <si>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</si>
  <si>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</si>
  <si>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</si>
  <si>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</si>
  <si>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</si>
  <si>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</si>
  <si>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</si>
  <si>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</si>
  <si>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</si>
  <si>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</si>
  <si>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</si>
  <si>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</si>
  <si>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</si>
  <si>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</si>
  <si>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</si>
  <si>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</si>
  <si>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</si>
  <si>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</si>
  <si>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</si>
  <si>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</si>
  <si>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</si>
  <si>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</si>
  <si>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</si>
  <si>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</si>
  <si>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</si>
  <si>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</si>
  <si>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</si>
  <si>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</si>
  <si>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</si>
  <si>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</si>
  <si>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</si>
  <si>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</si>
  <si>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</si>
  <si>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</si>
  <si>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</si>
  <si>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</si>
  <si>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</si>
  <si>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</si>
  <si>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</si>
  <si>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</si>
  <si>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</si>
  <si>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</si>
  <si>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</si>
  <si>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</si>
  <si>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</si>
  <si>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</si>
  <si>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</si>
  <si>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</si>
  <si>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</si>
  <si>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</si>
  <si>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</si>
  <si>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</si>
  <si>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</si>
  <si>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</si>
  <si>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</si>
  <si>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</si>
  <si>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</si>
  <si>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</si>
  <si>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</si>
  <si>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</si>
  <si>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</si>
  <si>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</si>
  <si>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</si>
  <si>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</si>
  <si>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</si>
  <si>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</si>
  <si>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</si>
  <si>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</si>
  <si>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</si>
  <si>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</si>
  <si>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</si>
  <si>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</si>
  <si>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</si>
  <si>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</si>
  <si>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</si>
  <si>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</si>
  <si>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</si>
  <si>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</si>
  <si>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</si>
  <si>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</si>
  <si>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</si>
  <si>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</si>
  <si>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</si>
  <si>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</si>
  <si>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</si>
  <si>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</si>
  <si>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</si>
  <si>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</si>
  <si>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</si>
  <si>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</si>
  <si>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</si>
  <si>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</si>
  <si>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</si>
  <si>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</si>
  <si>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</si>
  <si>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</si>
  <si>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</si>
  <si>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</si>
  <si>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</si>
  <si>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</si>
  <si>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</si>
  <si>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</si>
  <si>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</si>
  <si>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</si>
  <si>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</si>
  <si>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</si>
  <si>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</si>
  <si>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</si>
  <si>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</si>
  <si>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</si>
  <si>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</si>
  <si>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</si>
  <si>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</si>
  <si>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</si>
  <si>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</si>
  <si>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</si>
  <si>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</si>
  <si>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</si>
  <si>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</si>
  <si>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</si>
  <si>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</si>
  <si>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</si>
  <si>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</si>
  <si>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</si>
  <si>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</si>
  <si>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</si>
  <si>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</si>
  <si>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</si>
  <si>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</si>
  <si>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</si>
  <si>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</si>
  <si>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</si>
  <si>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</si>
  <si>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</si>
  <si>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</si>
  <si>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</si>
  <si>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</si>
  <si>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</si>
  <si>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</si>
  <si>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</si>
  <si>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</si>
  <si>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</si>
  <si>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</si>
  <si>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</si>
  <si>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</si>
  <si>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</si>
  <si>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</si>
  <si>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</si>
  <si>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</si>
  <si>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</si>
  <si>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</si>
  <si>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</si>
  <si>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</si>
  <si>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</si>
  <si>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</si>
  <si>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</si>
  <si>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</si>
  <si>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</si>
  <si>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</si>
  <si>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</si>
  <si>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</si>
  <si>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</si>
  <si>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</si>
  <si>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</si>
  <si>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</si>
  <si>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</si>
  <si>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</si>
  <si>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</si>
  <si>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</si>
  <si>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</si>
  <si>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</si>
  <si>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</si>
  <si>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</si>
  <si>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</si>
  <si>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</si>
  <si>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</si>
  <si>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</si>
  <si>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</si>
  <si>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</si>
  <si>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</si>
  <si>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</si>
  <si>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</si>
  <si>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</si>
  <si>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</si>
  <si>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</si>
  <si>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</si>
  <si>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</si>
  <si>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</si>
  <si>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</si>
  <si>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</si>
  <si>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</si>
  <si>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</si>
  <si>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</si>
  <si>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</si>
  <si>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</si>
  <si>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</si>
  <si>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</si>
  <si>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</si>
  <si>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</si>
  <si>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</si>
  <si>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</si>
  <si>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</si>
  <si>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</si>
  <si>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</si>
  <si>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</si>
  <si>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</si>
  <si>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</si>
  <si>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</si>
  <si>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</si>
  <si>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</si>
  <si>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</si>
  <si>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</si>
  <si>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</si>
  <si>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</si>
  <si>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</si>
  <si>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</si>
  <si>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</si>
  <si>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</si>
  <si>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</si>
  <si>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</si>
  <si>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</si>
  <si>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</si>
  <si>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</si>
  <si>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</si>
  <si>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</si>
  <si>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</si>
  <si>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</si>
  <si>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</si>
  <si>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</si>
  <si>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</si>
  <si>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</si>
  <si>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</si>
  <si>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</si>
  <si>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</si>
  <si>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</si>
  <si>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</si>
  <si>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</si>
  <si>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</si>
  <si>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</si>
  <si>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</si>
  <si>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</si>
  <si>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</si>
  <si>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</si>
  <si>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</si>
  <si>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</si>
  <si>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</si>
  <si>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</si>
  <si>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</si>
  <si>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</si>
  <si>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</si>
  <si>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</si>
  <si>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</si>
  <si>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</si>
  <si>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</si>
  <si>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</si>
  <si>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</si>
  <si>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</si>
  <si>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</si>
  <si>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</si>
  <si>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</si>
  <si>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</si>
  <si>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</si>
  <si>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</si>
  <si>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</si>
  <si>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</si>
  <si>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</si>
  <si>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</si>
  <si>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</si>
  <si>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</si>
  <si>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</si>
  <si>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</si>
  <si>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</si>
  <si>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</si>
  <si>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</si>
  <si>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</si>
  <si>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</si>
  <si>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</si>
  <si>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</si>
  <si>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</si>
  <si>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</si>
  <si>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</si>
  <si>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</si>
  <si>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</si>
  <si>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</si>
  <si>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</si>
  <si>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</si>
  <si>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</si>
  <si>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</si>
  <si>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</si>
  <si>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</si>
  <si>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</si>
  <si>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</si>
  <si>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</si>
  <si>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</si>
  <si>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</si>
  <si>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</si>
  <si>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</si>
  <si>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</si>
  <si>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</si>
  <si>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</si>
  <si>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</si>
  <si>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</si>
  <si>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</si>
  <si>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</si>
  <si>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</si>
  <si>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</si>
  <si>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</si>
  <si>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</si>
  <si>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</si>
  <si>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</si>
  <si>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</si>
  <si>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</si>
  <si>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</si>
  <si>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</si>
  <si>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</si>
  <si>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</si>
  <si>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</si>
  <si>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</si>
  <si>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</si>
  <si>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</si>
  <si>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</si>
  <si>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</si>
  <si>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</si>
  <si>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</si>
  <si>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</si>
  <si>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</si>
  <si>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</si>
  <si>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</si>
  <si>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</si>
  <si>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</si>
  <si>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</si>
  <si>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</si>
  <si>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</si>
  <si>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</si>
  <si>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</si>
  <si>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</si>
  <si>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</si>
  <si>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</si>
  <si>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</si>
  <si>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</si>
  <si>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</si>
  <si>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</si>
  <si>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</si>
  <si>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</si>
  <si>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</si>
  <si>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</si>
  <si>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</si>
  <si>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</si>
  <si>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</si>
  <si>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</si>
  <si>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</si>
  <si>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</si>
  <si>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</si>
  <si>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</si>
  <si>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</si>
  <si>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</si>
  <si>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</si>
  <si>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</si>
  <si>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</si>
  <si>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</si>
  <si>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</si>
  <si>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</si>
  <si>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</si>
  <si>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</si>
  <si>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</si>
  <si>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</si>
  <si>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</si>
  <si>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</si>
  <si>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</si>
  <si>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</si>
  <si>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</si>
  <si>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</si>
  <si>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</si>
  <si>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</si>
  <si>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</si>
  <si>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</si>
  <si>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</si>
  <si>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</si>
  <si>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</si>
  <si>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</si>
  <si>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</si>
  <si>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</si>
  <si>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</si>
  <si>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</si>
  <si>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</si>
  <si>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</si>
  <si>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</si>
  <si>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</si>
  <si>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</si>
  <si>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</si>
  <si>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</si>
  <si>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</si>
  <si>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</si>
  <si>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</si>
  <si>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</si>
  <si>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</si>
  <si>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</si>
  <si>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</si>
  <si>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</si>
  <si>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</si>
  <si>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</si>
  <si>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</si>
  <si>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</si>
  <si>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</si>
  <si>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</si>
  <si>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</si>
  <si>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</si>
  <si>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</si>
  <si>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</si>
  <si>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</si>
  <si>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</si>
  <si>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</si>
  <si>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</si>
  <si>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</si>
  <si>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</si>
  <si>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</si>
  <si>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</si>
  <si>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</si>
  <si>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</si>
  <si>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</si>
  <si>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</si>
  <si>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</si>
  <si>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</si>
  <si>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</si>
  <si>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</si>
  <si>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</si>
  <si>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</si>
  <si>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</si>
  <si>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</si>
  <si>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</si>
  <si>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</si>
  <si>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</si>
  <si>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</si>
  <si>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</si>
  <si>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</si>
  <si>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</si>
  <si>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</si>
  <si>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</si>
  <si>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</si>
  <si>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</si>
  <si>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</si>
  <si>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</si>
  <si>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</si>
  <si>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</si>
  <si>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</si>
  <si>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</si>
  <si>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</si>
  <si>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</si>
  <si>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</si>
  <si>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</si>
  <si>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</si>
  <si>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</si>
  <si>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</si>
  <si>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</si>
  <si>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</si>
  <si>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</si>
  <si>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</si>
  <si>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</si>
  <si>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</si>
  <si>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</si>
  <si>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</si>
  <si>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</si>
  <si>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</si>
  <si>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</si>
  <si>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</si>
  <si>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</si>
  <si>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</si>
  <si>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</si>
  <si>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</si>
  <si>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</si>
  <si>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</si>
  <si>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</si>
  <si>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</si>
  <si>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</si>
  <si>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</si>
  <si>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</si>
  <si>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</si>
  <si>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</si>
  <si>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</si>
  <si>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</si>
  <si>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</si>
  <si>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</si>
  <si>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</si>
  <si>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</si>
  <si>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</si>
  <si>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</si>
  <si>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</si>
  <si>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</si>
  <si>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</si>
  <si>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</si>
  <si>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</si>
  <si>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</si>
  <si>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</si>
  <si>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</si>
  <si>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</si>
  <si>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</si>
  <si>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</si>
  <si>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</si>
  <si>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</si>
  <si>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</si>
  <si>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</si>
  <si>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</si>
  <si>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</si>
  <si>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</si>
  <si>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</si>
  <si>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</si>
  <si>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</si>
  <si>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</si>
  <si>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</si>
  <si>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</si>
  <si>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</si>
  <si>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</si>
  <si>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</si>
  <si>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</si>
  <si>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</si>
  <si>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</si>
  <si>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</si>
  <si>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</si>
  <si>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</si>
  <si>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</si>
  <si>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</si>
  <si>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</si>
  <si>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</si>
  <si>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</si>
  <si>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</si>
  <si>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</si>
  <si>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</si>
  <si>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</si>
  <si>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</si>
  <si>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</si>
  <si>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</si>
  <si>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</si>
  <si>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</si>
  <si>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</si>
  <si>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</si>
  <si>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</si>
  <si>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</si>
  <si>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</si>
  <si>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</si>
  <si>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</si>
  <si>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</si>
  <si>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</si>
  <si>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</si>
  <si>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</si>
  <si>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</si>
  <si>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</si>
  <si>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</si>
  <si>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</si>
  <si>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</si>
  <si>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</si>
  <si>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</si>
  <si>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</si>
  <si>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</si>
  <si>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</si>
  <si>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</si>
  <si>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</si>
  <si>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</si>
  <si>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</si>
  <si>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</si>
  <si>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</si>
  <si>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</si>
  <si>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</si>
  <si>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</si>
  <si>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</si>
  <si>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</si>
  <si>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</si>
  <si>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</si>
  <si>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</si>
  <si>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</si>
  <si>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</si>
  <si>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</si>
  <si>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</si>
  <si>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</si>
  <si>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</si>
  <si>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</si>
  <si>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</si>
  <si>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</si>
  <si>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</si>
  <si>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</si>
  <si>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</si>
  <si>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</si>
  <si>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</si>
  <si>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</si>
  <si>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</si>
  <si>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</si>
  <si>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</si>
  <si>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</si>
  <si>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</si>
  <si>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</si>
  <si>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</si>
  <si>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</si>
  <si>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</si>
  <si>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</si>
  <si>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</si>
  <si>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</si>
  <si>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</si>
  <si>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</si>
  <si>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</si>
  <si>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</si>
  <si>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</si>
  <si>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</si>
  <si>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</si>
  <si>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</si>
  <si>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</si>
  <si>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</si>
  <si>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</si>
  <si>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</si>
  <si>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</si>
  <si>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</si>
  <si>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</si>
  <si>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</si>
  <si>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</si>
  <si>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</si>
  <si>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</si>
  <si>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</si>
  <si>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</si>
  <si>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</si>
  <si>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</si>
  <si>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</si>
  <si>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</si>
  <si>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</si>
  <si>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</si>
  <si>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</si>
  <si>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</si>
  <si>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</si>
  <si>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</si>
  <si>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</si>
  <si>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</si>
  <si>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</si>
  <si>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</si>
  <si>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</si>
  <si>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</si>
  <si>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</si>
  <si>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</si>
  <si>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</si>
  <si>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</si>
  <si>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</si>
  <si>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</si>
  <si>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</si>
  <si>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</si>
  <si>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</si>
  <si>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</si>
  <si>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</si>
  <si>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</si>
  <si>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</si>
  <si>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</si>
  <si>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</si>
  <si>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</si>
  <si>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</si>
  <si>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</si>
  <si>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</si>
  <si>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</si>
  <si>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</si>
  <si>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</si>
  <si>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</si>
  <si>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</si>
  <si>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</si>
  <si>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</si>
  <si>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</si>
  <si>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</si>
  <si>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</si>
  <si>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</si>
  <si>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</si>
  <si>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</si>
  <si>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</si>
  <si>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</si>
  <si>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</si>
  <si>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</si>
  <si>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</si>
  <si>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</si>
  <si>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</si>
  <si>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</si>
  <si>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</si>
  <si>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</si>
  <si>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</si>
  <si>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</si>
  <si>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</si>
  <si>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</si>
  <si>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</si>
  <si>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</si>
  <si>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</si>
  <si>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</si>
  <si>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</si>
  <si>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</si>
  <si>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</si>
  <si>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</si>
  <si>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</si>
  <si>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</si>
  <si>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</si>
  <si>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</si>
  <si>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</si>
  <si>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</si>
  <si>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</si>
  <si>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</si>
  <si>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</si>
  <si>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</si>
  <si>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</si>
  <si>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</si>
  <si>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</si>
  <si>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</si>
  <si>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</si>
  <si>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</si>
  <si>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</si>
  <si>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</si>
  <si>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</si>
  <si>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</si>
  <si>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</si>
  <si>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</si>
  <si>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</si>
  <si>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</si>
  <si>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</si>
  <si>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</si>
  <si>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</si>
  <si>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</si>
  <si>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</si>
  <si>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</si>
  <si>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</si>
  <si>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</si>
  <si>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</si>
  <si>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</si>
  <si>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</si>
  <si>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</si>
  <si>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</si>
  <si>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</si>
  <si>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</si>
  <si>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</si>
  <si>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</si>
  <si>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</si>
  <si>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</si>
  <si>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</si>
  <si>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</si>
  <si>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</si>
  <si>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</si>
  <si>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</si>
  <si>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</si>
  <si>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</si>
  <si>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</si>
  <si>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</si>
  <si>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</si>
  <si>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</si>
  <si>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</si>
  <si>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</si>
  <si>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</si>
  <si>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</si>
  <si>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</si>
  <si>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</si>
  <si>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</si>
  <si>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</si>
  <si>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</si>
  <si>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</si>
  <si>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</si>
  <si>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</si>
  <si>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</si>
  <si>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</si>
  <si>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</si>
  <si>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</si>
  <si>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</si>
  <si>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</si>
  <si>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</si>
  <si>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</si>
  <si>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</si>
  <si>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</si>
  <si>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</si>
  <si>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</si>
  <si>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</si>
  <si>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</si>
  <si>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</si>
  <si>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</si>
  <si>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</si>
  <si>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</si>
  <si>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</si>
  <si>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</si>
  <si>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</si>
  <si>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</si>
  <si>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</si>
  <si>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</si>
  <si>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</si>
  <si>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</si>
  <si>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</si>
  <si>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</si>
  <si>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</si>
  <si>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</si>
  <si>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</si>
  <si>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</si>
  <si>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</si>
  <si>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</si>
  <si>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</si>
  <si>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</si>
  <si>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</si>
  <si>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</si>
  <si>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</si>
  <si>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</si>
  <si>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</si>
  <si>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</si>
  <si>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</si>
  <si>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</si>
  <si>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</si>
  <si>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</si>
  <si>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</si>
  <si>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</si>
  <si>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</si>
  <si>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</si>
  <si>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</si>
  <si>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</si>
  <si>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</si>
  <si>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</si>
  <si>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</si>
  <si>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</si>
  <si>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</si>
  <si>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</si>
  <si>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</si>
  <si>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</si>
  <si>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</si>
  <si>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</si>
  <si>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</si>
  <si>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</si>
  <si>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</si>
  <si>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</si>
  <si>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</si>
  <si>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</si>
  <si>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</si>
  <si>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</si>
  <si>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</si>
  <si>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</si>
  <si>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</si>
  <si>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</si>
  <si>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</si>
  <si>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</si>
  <si>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</si>
  <si>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</si>
  <si>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</si>
  <si>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</si>
  <si>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</si>
  <si>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</si>
  <si>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</si>
  <si>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</si>
  <si>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</si>
  <si>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</si>
  <si>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</si>
  <si>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</si>
  <si>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</si>
  <si>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</si>
  <si>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</si>
  <si>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</si>
  <si>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</si>
  <si>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</si>
  <si>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</si>
  <si>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</si>
  <si>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</si>
  <si>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</si>
  <si>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</si>
  <si>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</si>
  <si>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</si>
  <si>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</si>
  <si>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</si>
  <si>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</si>
  <si>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</si>
  <si>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</si>
  <si>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</si>
  <si>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</si>
  <si>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</si>
  <si>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</si>
  <si>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</si>
  <si>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</si>
  <si>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</si>
  <si>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</si>
  <si>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</si>
  <si>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</si>
  <si>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</si>
  <si>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</si>
  <si>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</si>
  <si>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</si>
  <si>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</si>
  <si>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</si>
  <si>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</si>
  <si>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</si>
  <si>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</si>
  <si>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</si>
  <si>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</si>
  <si>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</si>
  <si>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</si>
  <si>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</si>
  <si>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</si>
  <si>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</si>
  <si>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</si>
  <si>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</si>
  <si>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</si>
  <si>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</si>
  <si>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</si>
  <si>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</si>
  <si>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</si>
  <si>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</si>
  <si>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</si>
  <si>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</si>
  <si>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</si>
  <si>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</si>
  <si>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</si>
  <si>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</si>
  <si>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</si>
  <si>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</si>
  <si>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</si>
  <si>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</si>
  <si>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</si>
  <si>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</si>
  <si>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</si>
  <si>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</si>
  <si>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</si>
  <si>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</si>
  <si>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</si>
  <si>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</si>
  <si>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</si>
  <si>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</si>
  <si>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</si>
  <si>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</si>
  <si>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</si>
  <si>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</si>
  <si>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</si>
  <si>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</si>
  <si>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</si>
  <si>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</si>
  <si>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</si>
  <si>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</si>
  <si>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</si>
  <si>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</si>
  <si>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</si>
  <si>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</si>
  <si>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</si>
  <si>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</si>
  <si>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</si>
  <si>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</si>
  <si>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</si>
  <si>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</si>
  <si>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</si>
  <si>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</si>
  <si>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</si>
  <si>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</si>
  <si>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</si>
  <si>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</si>
  <si>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</si>
  <si>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</si>
  <si>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</si>
  <si>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</si>
  <si>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</si>
  <si>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</si>
  <si>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</si>
  <si>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</si>
  <si>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</si>
  <si>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</si>
  <si>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</si>
  <si>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</si>
  <si>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</si>
  <si>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</si>
  <si>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</si>
  <si>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</si>
  <si>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</si>
  <si>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</si>
  <si>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</si>
  <si>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</si>
  <si>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</si>
  <si>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</si>
  <si>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</si>
  <si>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</si>
  <si>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</si>
  <si>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</si>
  <si>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</si>
  <si>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</si>
  <si>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</si>
  <si>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</si>
  <si>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</si>
  <si>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</si>
  <si>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</si>
  <si>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</si>
  <si>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</si>
  <si>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</si>
  <si>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</si>
  <si>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</si>
  <si>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</si>
  <si>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</si>
  <si>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</si>
  <si>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</si>
  <si>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</si>
  <si>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</si>
  <si>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</si>
  <si>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</si>
  <si>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</si>
  <si>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</si>
  <si>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</si>
  <si>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</si>
  <si>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</si>
  <si>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</si>
  <si>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</si>
  <si>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</si>
  <si>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</si>
  <si>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</si>
  <si>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</si>
  <si>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</si>
  <si>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</si>
  <si>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</si>
  <si>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</si>
  <si>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</si>
  <si>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</si>
  <si>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</si>
  <si>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</si>
  <si>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</si>
  <si>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</si>
  <si>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</si>
  <si>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</si>
  <si>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</si>
  <si>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</si>
  <si>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</si>
  <si>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</si>
  <si>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</si>
  <si>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</si>
  <si>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</si>
  <si>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</si>
  <si>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</si>
  <si>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</si>
  <si>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</si>
  <si>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</si>
  <si>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</si>
  <si>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</si>
  <si>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</si>
  <si>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</si>
  <si>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</si>
  <si>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</si>
  <si>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</si>
  <si>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</si>
  <si>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</si>
  <si>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</si>
  <si>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</si>
  <si>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</si>
  <si>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</si>
  <si>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</si>
  <si>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</si>
  <si>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</si>
  <si>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</si>
  <si>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</si>
  <si>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</si>
  <si>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</si>
  <si>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</si>
  <si>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</si>
  <si>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</si>
  <si>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</si>
  <si>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</si>
  <si>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</si>
  <si>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</si>
  <si>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</si>
  <si>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</si>
  <si>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</si>
  <si>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</si>
  <si>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</si>
  <si>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</si>
  <si>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</si>
  <si>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</si>
  <si>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</si>
  <si>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</si>
  <si>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</si>
  <si>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</si>
  <si>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</si>
  <si>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</si>
  <si>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</si>
  <si>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</si>
  <si>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</si>
  <si>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</si>
  <si>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</si>
  <si>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</si>
  <si>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</si>
  <si>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</si>
  <si>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</si>
  <si>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</si>
  <si>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</si>
  <si>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</si>
  <si>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</si>
  <si>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</si>
  <si>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</si>
  <si>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</si>
  <si>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</si>
  <si>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</si>
  <si>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</si>
  <si>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</si>
  <si>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</si>
  <si>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</si>
  <si>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</si>
  <si>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</si>
  <si>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</si>
  <si>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</si>
  <si>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</si>
  <si>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</si>
  <si>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</si>
  <si>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</si>
  <si>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</si>
  <si>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</si>
  <si>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</si>
  <si>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</si>
  <si>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</si>
  <si>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</si>
  <si>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</si>
  <si>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</si>
  <si>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</si>
  <si>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</si>
  <si>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</si>
  <si>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</si>
  <si>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</si>
  <si>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</si>
  <si>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</si>
  <si>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</si>
  <si>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</si>
  <si>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</si>
  <si>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</si>
  <si>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</si>
  <si>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</si>
  <si>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</si>
  <si>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</si>
  <si>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</si>
  <si>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</si>
  <si>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</si>
  <si>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</si>
  <si>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</si>
  <si>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</si>
  <si>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</si>
  <si>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</si>
  <si>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</si>
  <si>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</si>
  <si>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</si>
  <si>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</si>
  <si>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</si>
  <si>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</si>
  <si>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</si>
  <si>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</si>
  <si>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</si>
  <si>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</si>
  <si>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</si>
  <si>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</si>
  <si>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</si>
  <si>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</si>
  <si>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</si>
  <si>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</si>
  <si>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</si>
  <si>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</si>
  <si>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</si>
  <si>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</si>
  <si>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</si>
  <si>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</si>
  <si>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</si>
  <si>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</si>
  <si>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</si>
  <si>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</si>
  <si>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</si>
  <si>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</si>
  <si>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</si>
  <si>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</si>
  <si>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</si>
  <si>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</si>
  <si>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</si>
  <si>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</si>
  <si>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</si>
  <si>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</si>
  <si>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</si>
  <si>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</si>
  <si>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</si>
  <si>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</si>
  <si>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</si>
  <si>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</si>
  <si>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</si>
  <si>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</si>
  <si>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</si>
  <si>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</si>
  <si>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</si>
  <si>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</si>
  <si>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</si>
  <si>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</si>
  <si>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</si>
  <si>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</si>
  <si>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</si>
  <si>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</si>
  <si>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</si>
  <si>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</si>
  <si>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</si>
  <si>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</si>
  <si>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</si>
  <si>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</si>
  <si>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</si>
  <si>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</si>
  <si>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</si>
  <si>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</si>
  <si>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</si>
  <si>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</si>
  <si>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</si>
  <si>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</si>
  <si>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</si>
  <si>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</si>
  <si>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</si>
  <si>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</si>
  <si>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</si>
  <si>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</si>
  <si>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</si>
  <si>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</si>
  <si>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</si>
  <si>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</si>
  <si>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</si>
  <si>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</si>
  <si>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</si>
  <si>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</si>
  <si>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</si>
  <si>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</si>
  <si>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</si>
  <si>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</si>
  <si>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</si>
  <si>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</si>
  <si>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</si>
  <si>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</si>
  <si>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</si>
  <si>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</si>
  <si>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</si>
  <si>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</si>
  <si>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</si>
  <si>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</si>
  <si>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</si>
  <si>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</si>
  <si>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</si>
  <si>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</si>
  <si>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</si>
  <si>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</si>
  <si>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</si>
  <si>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</si>
  <si>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</si>
  <si>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</si>
  <si>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</si>
  <si>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</si>
  <si>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</si>
  <si>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</si>
  <si>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</si>
  <si>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</si>
  <si>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</si>
  <si>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</si>
  <si>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</si>
  <si>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</si>
  <si>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</si>
  <si>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</si>
  <si>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</si>
  <si>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</si>
  <si>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</si>
  <si>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</si>
  <si>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</si>
  <si>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</si>
  <si>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</si>
  <si>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</si>
  <si>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</si>
  <si>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</si>
  <si>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</si>
  <si>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</si>
  <si>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</si>
  <si>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</si>
  <si>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</si>
  <si>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</si>
  <si>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</si>
  <si>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</si>
  <si>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</si>
  <si>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</si>
  <si>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</si>
  <si>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</si>
  <si>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</si>
  <si>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</si>
  <si>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</si>
  <si>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</si>
  <si>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</si>
  <si>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</si>
  <si>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</si>
  <si>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</si>
  <si>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</si>
  <si>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</si>
  <si>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</si>
  <si>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</si>
  <si>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</si>
  <si>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</si>
  <si>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</si>
  <si>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</si>
  <si>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</si>
  <si>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</si>
  <si>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</si>
  <si>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</si>
  <si>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</si>
  <si>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</si>
  <si>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</si>
  <si>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</si>
  <si>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</si>
  <si>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</si>
  <si>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</si>
  <si>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</si>
  <si>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</si>
  <si>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</si>
  <si>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</si>
  <si>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</si>
  <si>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</si>
  <si>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</si>
  <si>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</si>
  <si>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</si>
  <si>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</si>
  <si>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</si>
  <si>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</si>
  <si>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</si>
  <si>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</si>
  <si>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</si>
  <si>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</si>
  <si>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</si>
  <si>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</si>
  <si>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</si>
  <si>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</si>
  <si>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</si>
  <si>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</si>
  <si>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</si>
  <si>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</si>
  <si>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</si>
  <si>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</si>
  <si>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</si>
  <si>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</si>
  <si>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</si>
  <si>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</si>
  <si>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</si>
  <si>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</si>
  <si>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</si>
  <si>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</si>
  <si>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</si>
  <si>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</si>
  <si>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</si>
  <si>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</si>
  <si>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</si>
  <si>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</si>
  <si>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</si>
  <si>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</si>
  <si>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</si>
  <si>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</si>
  <si>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</si>
  <si>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</si>
  <si>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</si>
  <si>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</si>
  <si>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</si>
  <si>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</si>
  <si>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</si>
  <si>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</si>
  <si>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</si>
  <si>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</si>
  <si>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</si>
  <si>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</si>
  <si>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</si>
  <si>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</si>
  <si>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</si>
  <si>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</si>
  <si>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</si>
  <si>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</si>
  <si>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</si>
  <si>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</si>
  <si>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</si>
  <si>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</si>
  <si>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</si>
  <si>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</si>
  <si>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</si>
  <si>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</si>
  <si>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</si>
  <si>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</si>
  <si>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</si>
  <si>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</si>
  <si>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</si>
  <si>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</si>
  <si>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</si>
  <si>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</si>
  <si>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</si>
  <si>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</si>
  <si>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</si>
  <si>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</si>
  <si>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</si>
  <si>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</si>
  <si>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</si>
  <si>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</si>
  <si>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</si>
  <si>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</si>
  <si>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</si>
  <si>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</si>
  <si>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</si>
  <si>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</si>
  <si>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</si>
  <si>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</si>
  <si>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</si>
  <si>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</si>
  <si>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</si>
  <si>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</si>
  <si>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</si>
  <si>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</si>
  <si>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</si>
  <si>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</si>
  <si>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</si>
  <si>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</si>
  <si>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</si>
  <si>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</si>
  <si>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</si>
  <si>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</si>
  <si>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</si>
  <si>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</si>
  <si>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</si>
  <si>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</si>
  <si>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</si>
  <si>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</si>
  <si>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</si>
  <si>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</si>
  <si>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</si>
  <si>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</si>
  <si>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</si>
  <si>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</si>
  <si>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</si>
  <si>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</si>
  <si>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</si>
  <si>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</si>
  <si>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</si>
  <si>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</si>
  <si>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</si>
  <si>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</si>
  <si>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</si>
  <si>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</si>
  <si>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</si>
  <si>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</si>
  <si>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</si>
  <si>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</si>
  <si>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</si>
  <si>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</si>
  <si>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</si>
  <si>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</si>
  <si>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</si>
  <si>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</si>
  <si>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</si>
  <si>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</si>
  <si>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</si>
  <si>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</si>
  <si>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</si>
  <si>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</si>
  <si>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</si>
  <si>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</si>
  <si>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</si>
  <si>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</si>
  <si>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</si>
  <si>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</si>
  <si>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</si>
  <si>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</si>
  <si>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</si>
  <si>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</si>
  <si>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</si>
  <si>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</si>
  <si>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</si>
  <si>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</si>
  <si>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</si>
  <si>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</si>
  <si>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</si>
  <si>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</si>
  <si>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</si>
  <si>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</si>
  <si>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</si>
  <si>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</si>
  <si>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</si>
  <si>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</si>
  <si>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</si>
  <si>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</si>
  <si>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</si>
  <si>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</si>
  <si>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</si>
  <si>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</si>
  <si>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</si>
  <si>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</si>
  <si>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</si>
  <si>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</si>
  <si>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</si>
  <si>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</si>
  <si>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</si>
  <si>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</si>
  <si>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</si>
  <si>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</si>
  <si>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</si>
  <si>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</si>
  <si>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</si>
  <si>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</si>
  <si>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</si>
  <si>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</si>
  <si>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</si>
  <si>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</si>
  <si>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</si>
  <si>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</si>
  <si>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</si>
  <si>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</si>
  <si>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</si>
  <si>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</si>
  <si>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</si>
  <si>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</si>
  <si>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</si>
  <si>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</si>
  <si>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</si>
  <si>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</si>
  <si>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</si>
  <si>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</si>
  <si>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</si>
  <si>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</si>
  <si>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</si>
  <si>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</si>
  <si>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</si>
  <si>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</si>
  <si>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</si>
  <si>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</si>
  <si>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</si>
  <si>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</si>
  <si>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</si>
  <si>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</si>
  <si>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</si>
  <si>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</si>
  <si>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</si>
  <si>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</si>
  <si>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</si>
  <si>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</si>
  <si>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</si>
  <si>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</si>
  <si>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</si>
  <si>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</si>
  <si>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</si>
  <si>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</si>
  <si>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</si>
  <si>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</si>
  <si>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</si>
  <si>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</si>
  <si>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</si>
  <si>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</si>
  <si>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</si>
  <si>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</si>
  <si>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</si>
  <si>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</si>
  <si>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</si>
  <si>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</si>
  <si>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</si>
  <si>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</si>
  <si>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</si>
  <si>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</si>
  <si>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</si>
  <si>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</si>
  <si>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</si>
  <si>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</si>
  <si>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</si>
  <si>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</si>
  <si>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</si>
  <si>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</si>
  <si>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</si>
  <si>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</si>
  <si>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</si>
  <si>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</si>
  <si>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</si>
  <si>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</si>
  <si>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</si>
  <si>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</si>
  <si>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</si>
  <si>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</si>
  <si>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</si>
  <si>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</si>
  <si>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</si>
  <si>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</si>
  <si>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</si>
  <si>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</si>
  <si>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</si>
  <si>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</si>
  <si>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</si>
  <si>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</si>
  <si>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</si>
  <si>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</si>
  <si>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</si>
  <si>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</si>
  <si>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</si>
  <si>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</si>
  <si>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</si>
  <si>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</si>
  <si>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</si>
  <si>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</si>
  <si>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</si>
  <si>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</si>
  <si>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</si>
  <si>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</si>
  <si>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</si>
  <si>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</si>
  <si>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</si>
  <si>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</si>
  <si>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</si>
  <si>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</si>
  <si>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</si>
  <si>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</si>
  <si>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</si>
  <si>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</si>
  <si>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</si>
  <si>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</si>
  <si>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</si>
  <si>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</si>
  <si>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</si>
  <si>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</si>
  <si>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</si>
  <si>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</si>
  <si>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</si>
  <si>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</si>
  <si>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</si>
  <si>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</si>
  <si>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</si>
  <si>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</si>
  <si>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</si>
  <si>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</si>
  <si>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</si>
  <si>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</si>
  <si>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</si>
  <si>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</si>
  <si>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</si>
  <si>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</si>
  <si>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</si>
  <si>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</si>
  <si>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</si>
  <si>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</si>
  <si>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</si>
  <si>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</si>
  <si>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</si>
  <si>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</si>
  <si>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</si>
  <si>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</si>
  <si>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</si>
  <si>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</si>
  <si>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</si>
  <si>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</si>
  <si>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</si>
  <si>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</si>
  <si>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</si>
  <si>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</si>
  <si>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</si>
  <si>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</si>
  <si>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</si>
  <si>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</si>
  <si>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</si>
  <si>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</si>
  <si>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</si>
  <si>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</si>
  <si>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</si>
  <si>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</si>
  <si>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</si>
  <si>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</si>
  <si>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</si>
  <si>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</si>
  <si>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</si>
  <si>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</si>
  <si>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</si>
  <si>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</si>
  <si>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</si>
  <si>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</si>
  <si>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</si>
  <si>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</si>
  <si>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</si>
  <si>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</si>
  <si>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</si>
  <si>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</si>
  <si>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</si>
  <si>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</si>
  <si>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</si>
  <si>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</si>
  <si>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</si>
  <si>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</si>
  <si>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</si>
  <si>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</si>
  <si>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</si>
  <si>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</si>
  <si>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</si>
  <si>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</si>
  <si>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</si>
  <si>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</si>
  <si>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</si>
  <si>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</si>
  <si>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</si>
  <si>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</si>
  <si>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</si>
  <si>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</si>
  <si>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</si>
  <si>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</si>
  <si>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</si>
  <si>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</si>
  <si>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</si>
  <si>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</si>
  <si>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</si>
  <si>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</si>
  <si>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</si>
  <si>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</si>
  <si>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</si>
  <si>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</si>
  <si>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</si>
  <si>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</si>
  <si>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</si>
  <si>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</si>
  <si>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</si>
  <si>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</si>
  <si>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</si>
  <si>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</si>
  <si>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</si>
  <si>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</si>
  <si>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</si>
  <si>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</si>
  <si>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</si>
  <si>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</si>
  <si>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</si>
  <si>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</si>
  <si>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</si>
  <si>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</si>
  <si>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</si>
  <si>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</si>
  <si>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</si>
  <si>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</si>
  <si>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</si>
  <si>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</si>
  <si>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</si>
  <si>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</si>
  <si>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</si>
  <si>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</si>
  <si>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</si>
  <si>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</si>
  <si>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</si>
  <si>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</si>
  <si>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</si>
  <si>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</si>
  <si>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</si>
  <si>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</si>
  <si>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</si>
  <si>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</si>
  <si>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</si>
  <si>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</si>
  <si>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</si>
  <si>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</si>
  <si>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</si>
  <si>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</si>
  <si>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</si>
  <si>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</si>
  <si>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</si>
  <si>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</si>
  <si>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</si>
  <si>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</si>
  <si>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</si>
  <si>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</si>
  <si>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</si>
  <si>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</si>
  <si>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</si>
  <si>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</si>
  <si>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</si>
  <si>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</si>
  <si>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</si>
  <si>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</si>
  <si>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</si>
  <si>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</si>
  <si>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</si>
  <si>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</si>
  <si>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</si>
  <si>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</si>
  <si>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</si>
  <si>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</si>
  <si>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</si>
  <si>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</si>
  <si>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</si>
  <si>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</si>
  <si>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</si>
  <si>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</si>
  <si>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</si>
  <si>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</si>
  <si>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</si>
  <si>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</si>
  <si>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</si>
  <si>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</si>
  <si>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</si>
  <si>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</si>
  <si>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</si>
  <si>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</si>
  <si>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</si>
  <si>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</si>
  <si>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</si>
  <si>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</si>
  <si>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</si>
  <si>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</si>
  <si>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</si>
  <si>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</si>
  <si>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</si>
  <si>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</si>
  <si>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</si>
  <si>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</si>
  <si>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</si>
  <si>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</si>
  <si>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</si>
  <si>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</si>
  <si>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</si>
  <si>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</si>
  <si>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</si>
  <si>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</si>
  <si>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</si>
  <si>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</si>
  <si>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</si>
  <si>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</si>
  <si>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</si>
  <si>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</si>
  <si>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</si>
  <si>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</si>
  <si>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</si>
  <si>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</si>
  <si>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</si>
  <si>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</si>
  <si>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</si>
  <si>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</si>
  <si>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</si>
  <si>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</si>
  <si>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</si>
  <si>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</si>
  <si>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</si>
  <si>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</si>
  <si>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</si>
  <si>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</si>
  <si>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</si>
  <si>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</si>
  <si>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</si>
  <si>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</si>
  <si>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</si>
  <si>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</si>
  <si>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</si>
  <si>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</si>
  <si>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</si>
  <si>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</si>
  <si>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</si>
  <si>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</si>
  <si>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</si>
  <si>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</si>
  <si>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</si>
  <si>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</si>
  <si>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</si>
  <si>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</si>
  <si>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</si>
  <si>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</si>
  <si>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</si>
  <si>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</si>
  <si>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</si>
  <si>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</si>
  <si>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</si>
  <si>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</si>
  <si>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</si>
  <si>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</si>
  <si>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</si>
  <si>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</si>
  <si>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</si>
  <si>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</si>
  <si>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</si>
  <si>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</si>
  <si>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</si>
  <si>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</si>
  <si>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</si>
  <si>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</si>
  <si>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</si>
  <si>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</si>
  <si>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</si>
  <si>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</si>
  <si>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</si>
  <si>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</si>
  <si>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</si>
  <si>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</si>
  <si>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</si>
  <si>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</si>
  <si>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</si>
  <si>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</si>
  <si>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</si>
  <si>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</si>
  <si>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</si>
  <si>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</si>
  <si>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</si>
  <si>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</si>
  <si>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</si>
  <si>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</si>
  <si>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</si>
  <si>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</si>
  <si>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</si>
  <si>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</si>
  <si>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</si>
  <si>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</si>
  <si>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</si>
  <si>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</si>
  <si>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</si>
  <si>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</si>
  <si>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</si>
  <si>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</si>
  <si>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</si>
  <si>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</si>
  <si>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</si>
  <si>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</si>
  <si>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</si>
  <si>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</si>
  <si>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</si>
  <si>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</si>
  <si>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</si>
  <si>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</si>
  <si>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</si>
  <si>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</si>
  <si>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</si>
  <si>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</si>
  <si>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</si>
  <si>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</si>
  <si>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</si>
  <si>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</si>
  <si>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</si>
  <si>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</si>
  <si>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</si>
  <si>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</si>
  <si>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</si>
  <si>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</si>
  <si>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</si>
  <si>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</si>
  <si>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</si>
  <si>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</si>
  <si>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</si>
  <si>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</si>
  <si>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</si>
  <si>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</si>
  <si>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</si>
  <si>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</si>
  <si>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</si>
  <si>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</si>
  <si>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</si>
  <si>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</si>
  <si>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</si>
  <si>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</si>
  <si>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</si>
  <si>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</si>
  <si>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</si>
  <si>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</si>
  <si>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</si>
  <si>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</si>
  <si>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</si>
  <si>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</si>
  <si>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</si>
  <si>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</si>
  <si>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</si>
  <si>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</si>
  <si>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</si>
  <si>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</si>
  <si>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</si>
  <si>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</si>
  <si>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</si>
  <si>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</si>
  <si>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</si>
  <si>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</si>
  <si>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</si>
  <si>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</si>
  <si>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</si>
  <si>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</si>
  <si>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</si>
  <si>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</si>
  <si>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</si>
  <si>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</si>
  <si>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</si>
  <si>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</si>
  <si>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</si>
  <si>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</si>
  <si>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</si>
  <si>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</si>
  <si>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</si>
  <si>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</si>
  <si>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</si>
  <si>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</si>
  <si>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</si>
  <si>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</si>
  <si>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</si>
  <si>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</si>
  <si>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</si>
  <si>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</si>
  <si>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</si>
  <si>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</si>
  <si>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</si>
  <si>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</si>
  <si>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</si>
  <si>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</si>
  <si>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</si>
  <si>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</si>
  <si>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</si>
  <si>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</si>
  <si>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</si>
  <si>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</si>
  <si>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</si>
  <si>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</si>
  <si>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</si>
  <si>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</si>
  <si>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</si>
  <si>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</si>
  <si>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</si>
  <si>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</si>
  <si>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</si>
  <si>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</si>
  <si>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</si>
  <si>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</si>
  <si>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</si>
  <si>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</si>
  <si>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</si>
  <si>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</si>
  <si>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</si>
  <si>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</si>
  <si>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</si>
  <si>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</si>
  <si>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</si>
  <si>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</si>
  <si>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</si>
  <si>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</si>
  <si>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</si>
  <si>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</si>
  <si>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</si>
  <si>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</si>
  <si>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</si>
  <si>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</si>
  <si>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</si>
  <si>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</si>
  <si>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</si>
  <si>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</si>
  <si>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</si>
  <si>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</si>
  <si>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</si>
  <si>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</si>
  <si>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</si>
  <si>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</si>
  <si>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</si>
  <si>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</si>
  <si>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</si>
  <si>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</si>
  <si>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</si>
  <si>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</si>
  <si>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</si>
  <si>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</si>
  <si>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</si>
  <si>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</si>
  <si>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</si>
  <si>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</si>
  <si>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</si>
  <si>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</si>
  <si>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</si>
  <si>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</si>
  <si>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</si>
  <si>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</si>
  <si>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</si>
  <si>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</si>
  <si>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</si>
  <si>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</si>
  <si>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</si>
  <si>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</si>
  <si>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</si>
  <si>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</si>
  <si>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</si>
  <si>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</si>
  <si>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</si>
  <si>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</si>
  <si>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</si>
  <si>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</si>
  <si>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</si>
  <si>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</si>
  <si>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</si>
  <si>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</si>
  <si>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</si>
  <si>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</si>
  <si>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</si>
  <si>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</si>
  <si>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</si>
  <si>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</si>
  <si>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</si>
  <si>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</si>
  <si>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</si>
  <si>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</si>
  <si>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</si>
  <si>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</si>
  <si>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</si>
  <si>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</si>
  <si>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</si>
  <si>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</si>
  <si>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</si>
  <si>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</si>
  <si>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</si>
  <si>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</si>
  <si>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</si>
  <si>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</si>
  <si>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</si>
  <si>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</si>
  <si>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</si>
  <si>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</si>
  <si>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</si>
  <si>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</si>
  <si>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</si>
  <si>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</si>
  <si>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</si>
  <si>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</si>
  <si>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</si>
  <si>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</si>
  <si>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</si>
  <si>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</si>
  <si>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</si>
  <si>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</si>
  <si>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</si>
  <si>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</si>
  <si>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</si>
  <si>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</si>
  <si>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</si>
  <si>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</si>
  <si>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</si>
  <si>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</si>
  <si>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</si>
  <si>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</si>
  <si>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</si>
  <si>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</si>
  <si>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</si>
  <si>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</si>
  <si>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</si>
  <si>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</si>
  <si>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</si>
  <si>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</si>
  <si>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</si>
  <si>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</si>
  <si>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</si>
  <si>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</si>
  <si>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</si>
  <si>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</si>
  <si>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</si>
  <si>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</si>
  <si>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</si>
  <si>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</si>
  <si>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</si>
  <si>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</si>
  <si>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</si>
  <si>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</si>
  <si>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</si>
  <si>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</si>
  <si>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</si>
  <si>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</si>
  <si>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</si>
  <si>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</si>
  <si>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</si>
  <si>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</si>
  <si>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</si>
  <si>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</si>
  <si>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</si>
  <si>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</si>
  <si>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</si>
  <si>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</si>
  <si>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</si>
  <si>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</si>
  <si>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</si>
  <si>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</si>
  <si>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</si>
  <si>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</si>
  <si>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</si>
  <si>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</si>
  <si>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</si>
  <si>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</si>
  <si>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</si>
  <si>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</si>
  <si>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</si>
  <si>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</si>
  <si>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</si>
  <si>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</si>
  <si>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</si>
  <si>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</si>
  <si>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</si>
  <si>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</si>
  <si>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</si>
  <si>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</si>
  <si>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</si>
  <si>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</si>
  <si>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</si>
  <si>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</si>
  <si>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</si>
  <si>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</si>
  <si>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</si>
  <si>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</si>
  <si>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</si>
  <si>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</si>
  <si>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</si>
  <si>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</si>
  <si>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</si>
  <si>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</si>
  <si>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</si>
  <si>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</si>
  <si>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</si>
  <si>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</si>
  <si>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</si>
  <si>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</si>
  <si>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</si>
  <si>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</si>
  <si>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</si>
  <si>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</si>
  <si>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</si>
  <si>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</si>
  <si>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</si>
  <si>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</si>
  <si>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</si>
  <si>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</si>
  <si>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</si>
  <si>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</si>
  <si>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</si>
  <si>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</si>
  <si>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</si>
  <si>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</si>
  <si>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</si>
  <si>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</si>
  <si>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</si>
  <si>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</si>
  <si>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</si>
  <si>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</si>
  <si>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</si>
  <si>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</si>
  <si>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</si>
  <si>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</si>
  <si>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</si>
  <si>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</si>
  <si>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</si>
  <si>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</si>
  <si>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</si>
  <si>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</si>
  <si>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</si>
  <si>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</si>
  <si>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</si>
  <si>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</si>
  <si>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</si>
  <si>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</si>
  <si>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</si>
  <si>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</si>
  <si>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</si>
  <si>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</si>
  <si>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</si>
  <si>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</si>
  <si>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</si>
  <si>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</si>
  <si>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</si>
  <si>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</si>
  <si>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</si>
  <si>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</si>
  <si>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</si>
  <si>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</si>
  <si>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</si>
  <si>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</si>
  <si>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</si>
  <si>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</si>
  <si>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</si>
  <si>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</si>
  <si>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</si>
  <si>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</si>
  <si>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</si>
  <si>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</si>
  <si>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</si>
  <si>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</si>
  <si>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</si>
  <si>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</si>
  <si>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</si>
  <si>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</si>
  <si>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</si>
  <si>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</si>
  <si>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</si>
  <si>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</si>
  <si>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</si>
  <si>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</si>
  <si>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</si>
  <si>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</si>
  <si>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</si>
  <si>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</si>
  <si>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</si>
  <si>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</si>
  <si>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</si>
  <si>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</si>
  <si>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</si>
  <si>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</si>
  <si>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</si>
  <si>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</si>
  <si>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</si>
  <si>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</si>
  <si>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</si>
  <si>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</si>
  <si>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</si>
  <si>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</si>
  <si>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</si>
  <si>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</si>
  <si>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</si>
  <si>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</si>
  <si>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</si>
  <si>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</si>
  <si>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</si>
  <si>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</si>
  <si>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</si>
  <si>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</si>
  <si>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</si>
  <si>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</si>
  <si>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</si>
  <si>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</si>
  <si>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</si>
  <si>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</si>
  <si>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</si>
  <si>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</si>
  <si>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</si>
  <si>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</si>
  <si>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</si>
  <si>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</si>
  <si>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</si>
  <si>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</si>
  <si>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</si>
  <si>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</si>
  <si>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</si>
  <si>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</si>
  <si>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</si>
  <si>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</si>
  <si>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</si>
  <si>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</si>
  <si>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</si>
  <si>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</si>
  <si>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</si>
  <si>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</si>
  <si>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</si>
  <si>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</si>
  <si>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</si>
  <si>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</si>
  <si>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</si>
  <si>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</si>
  <si>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</si>
  <si>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</si>
  <si>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</si>
  <si>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</si>
  <si>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</si>
  <si>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</si>
  <si>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</si>
  <si>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</si>
  <si>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</si>
  <si>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</si>
  <si>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</si>
  <si>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</si>
  <si>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</si>
  <si>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</si>
  <si>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</si>
  <si>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</si>
  <si>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</si>
  <si>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</si>
  <si>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</si>
  <si>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</si>
  <si>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</si>
  <si>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</si>
  <si>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</si>
  <si>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</si>
  <si>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</si>
  <si>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</si>
  <si>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</si>
  <si>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</si>
  <si>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</si>
  <si>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</si>
  <si>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</si>
  <si>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</si>
  <si>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</si>
  <si>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</si>
  <si>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</si>
  <si>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</si>
  <si>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</si>
  <si>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</si>
  <si>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</si>
  <si>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</si>
  <si>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</si>
  <si>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</si>
  <si>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</si>
  <si>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</si>
  <si>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</si>
  <si>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</si>
  <si>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</si>
  <si>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</si>
  <si>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</si>
  <si>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</si>
  <si>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</si>
  <si>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</si>
  <si>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</si>
  <si>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</si>
  <si>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</si>
  <si>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</si>
  <si>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</si>
  <si>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</si>
  <si>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</si>
  <si>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</si>
  <si>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</si>
  <si>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</si>
  <si>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</si>
  <si>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</si>
  <si>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</si>
  <si>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</si>
  <si>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</si>
  <si>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</si>
  <si>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</si>
  <si>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</si>
  <si>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</si>
  <si>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</si>
  <si>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</si>
  <si>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</si>
  <si>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</si>
  <si>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</si>
  <si>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</si>
  <si>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</si>
  <si>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</si>
  <si>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</si>
  <si>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</si>
  <si>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</si>
  <si>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</si>
  <si>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</si>
  <si>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</si>
  <si>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</si>
  <si>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</si>
  <si>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</si>
  <si>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</si>
  <si>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</si>
  <si>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</si>
  <si>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</si>
  <si>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</si>
  <si>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</si>
  <si>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</si>
  <si>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</si>
  <si>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</si>
  <si>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</si>
  <si>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</si>
  <si>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</si>
  <si>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</si>
  <si>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</si>
  <si>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</si>
  <si>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</si>
  <si>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</si>
  <si>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</si>
  <si>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</si>
  <si>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</si>
  <si>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</si>
  <si>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</si>
  <si>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</si>
  <si>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</si>
  <si>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</si>
  <si>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</si>
  <si>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</si>
  <si>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</si>
  <si>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</si>
  <si>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</si>
  <si>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</si>
  <si>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</si>
  <si>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</si>
  <si>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</si>
  <si>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</si>
  <si>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</si>
  <si>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</si>
  <si>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</si>
  <si>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</si>
  <si>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</si>
  <si>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</si>
  <si>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</si>
  <si>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</si>
  <si>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</si>
  <si>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</si>
  <si>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</si>
  <si>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</si>
  <si>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</si>
  <si>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</si>
  <si>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</si>
  <si>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</si>
  <si>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</si>
  <si>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</si>
  <si>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</si>
  <si>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</si>
  <si>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</si>
  <si>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</si>
  <si>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</si>
  <si>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</si>
  <si>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</si>
  <si>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</si>
  <si>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</si>
  <si>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</si>
  <si>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</si>
  <si>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</si>
  <si>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</si>
  <si>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</si>
  <si>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</si>
  <si>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</si>
  <si>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</si>
  <si>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</si>
  <si>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</si>
  <si>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</si>
  <si>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</si>
  <si>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</si>
  <si>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</si>
  <si>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</si>
  <si>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</si>
  <si>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</si>
  <si>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</si>
  <si>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</si>
  <si>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</si>
  <si>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</si>
  <si>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</si>
  <si>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</si>
  <si>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</si>
  <si>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</si>
  <si>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</si>
  <si>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</si>
  <si>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</si>
  <si>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</si>
  <si>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</si>
  <si>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</si>
  <si>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</si>
  <si>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</si>
  <si>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</si>
  <si>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</si>
  <si>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</si>
  <si>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</si>
  <si>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</si>
  <si>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</si>
  <si>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</si>
  <si>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</si>
  <si>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</si>
  <si>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</si>
  <si>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</si>
  <si>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</si>
  <si>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</si>
  <si>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</si>
  <si>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</si>
  <si>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</si>
  <si>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</si>
  <si>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</si>
  <si>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</si>
  <si>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</si>
  <si>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</si>
  <si>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</si>
  <si>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</si>
  <si>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</si>
  <si>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</si>
  <si>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</si>
  <si>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</si>
  <si>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</si>
  <si>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</si>
  <si>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</si>
  <si>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</si>
  <si>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</si>
  <si>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</si>
  <si>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</si>
  <si>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</si>
  <si>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</si>
  <si>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</si>
  <si>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</si>
  <si>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</si>
  <si>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</si>
  <si>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</si>
  <si>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</si>
  <si>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</si>
  <si>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</si>
  <si>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</si>
  <si>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</si>
  <si>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</si>
  <si>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</si>
  <si>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</si>
  <si>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</si>
  <si>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</si>
  <si>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</si>
  <si>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</si>
  <si>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</si>
  <si>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</si>
  <si>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</si>
  <si>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</si>
  <si>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</si>
  <si>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</si>
  <si>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</si>
  <si>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</si>
  <si>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</si>
  <si>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</si>
  <si>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</si>
  <si>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</si>
  <si>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</si>
  <si>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</si>
  <si>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</si>
  <si>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</si>
  <si>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</si>
  <si>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</si>
  <si>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</si>
  <si>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</si>
  <si>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</si>
  <si>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</si>
  <si>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</si>
  <si>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</si>
  <si>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</si>
  <si>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</si>
  <si>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</si>
  <si>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</si>
  <si>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</si>
  <si>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</si>
  <si>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</si>
  <si>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</si>
  <si>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</si>
  <si>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</si>
  <si>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</si>
  <si>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</si>
  <si>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</si>
  <si>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</si>
  <si>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</si>
  <si>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</si>
  <si>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</si>
  <si>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</si>
  <si>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</si>
  <si>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</si>
  <si>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</si>
  <si>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</si>
  <si>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</si>
  <si>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</si>
  <si>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</si>
  <si>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</si>
  <si>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</si>
  <si>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</si>
  <si>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</si>
  <si>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</si>
  <si>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</si>
  <si>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</si>
  <si>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</si>
  <si>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</si>
  <si>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</si>
  <si>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</si>
  <si>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</si>
  <si>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</si>
  <si>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</si>
  <si>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</si>
  <si>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</si>
  <si>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</si>
  <si>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</si>
  <si>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</si>
  <si>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</si>
  <si>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</si>
  <si>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</si>
  <si>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</si>
  <si>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</si>
  <si>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</si>
  <si>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</si>
  <si>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</si>
  <si>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</si>
  <si>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</si>
  <si>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</si>
  <si>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</si>
  <si>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</si>
  <si>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</si>
  <si>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</si>
  <si>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</si>
  <si>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</si>
  <si>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</si>
  <si>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</si>
  <si>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</si>
  <si>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</si>
  <si>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</si>
  <si>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</si>
  <si>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</si>
  <si>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</si>
  <si>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</si>
  <si>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</si>
  <si>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</si>
  <si>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</si>
  <si>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</si>
  <si>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</si>
  <si>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</si>
  <si>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</si>
  <si>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</si>
  <si>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</si>
  <si>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</si>
  <si>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</si>
  <si>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</si>
  <si>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</si>
  <si>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</si>
  <si>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</si>
  <si>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</si>
  <si>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</si>
  <si>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</si>
  <si>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</si>
  <si>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</si>
  <si>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</si>
  <si>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</si>
  <si>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</si>
  <si>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</si>
  <si>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</si>
  <si>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</si>
  <si>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</si>
  <si>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</si>
  <si>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</si>
  <si>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</si>
  <si>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</si>
  <si>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</si>
  <si>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</si>
  <si>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</si>
  <si>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</si>
  <si>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</si>
  <si>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</si>
  <si>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</si>
  <si>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</si>
  <si>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</si>
  <si>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</si>
  <si>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</si>
  <si>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</si>
  <si>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</si>
  <si>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</si>
  <si>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</si>
  <si>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</si>
  <si>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</si>
  <si>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</si>
  <si>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</si>
  <si>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</si>
  <si>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</si>
  <si>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</si>
  <si>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</si>
  <si>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</si>
  <si>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</si>
  <si>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</si>
  <si>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</si>
  <si>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</si>
  <si>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</si>
  <si>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</si>
  <si>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</si>
  <si>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</si>
  <si>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</si>
  <si>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</si>
  <si>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</si>
  <si>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</si>
  <si>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</si>
  <si>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</si>
  <si>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</si>
  <si>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</si>
  <si>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</si>
  <si>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</si>
  <si>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</si>
  <si>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</si>
  <si>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</si>
  <si>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</si>
  <si>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</si>
  <si>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</si>
  <si>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</si>
  <si>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</si>
  <si>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</si>
  <si>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</si>
  <si>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</si>
  <si>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</si>
  <si>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</si>
  <si>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</si>
  <si>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</si>
  <si>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</si>
  <si>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</si>
  <si>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</si>
  <si>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</si>
  <si>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</si>
  <si>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</si>
  <si>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</si>
  <si>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</si>
  <si>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</si>
  <si>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</si>
  <si>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</si>
  <si>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</si>
  <si>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</si>
  <si>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</si>
  <si>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</si>
  <si>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</si>
  <si>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</si>
  <si>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</si>
  <si>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</si>
  <si>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</si>
  <si>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</si>
  <si>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</si>
  <si>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</si>
  <si>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</si>
  <si>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</si>
  <si>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</si>
  <si>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</si>
  <si>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</si>
  <si>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</si>
  <si>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</si>
  <si>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</si>
  <si>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</si>
  <si>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</si>
  <si>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</si>
  <si>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</si>
  <si>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</si>
  <si>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</si>
  <si>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</si>
  <si>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</si>
  <si>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</si>
  <si>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</si>
  <si>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</si>
  <si>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</si>
  <si>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</si>
  <si>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</si>
  <si>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</si>
  <si>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</si>
  <si>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</si>
  <si>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</si>
  <si>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</si>
  <si>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</si>
  <si>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</si>
  <si>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</si>
  <si>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</si>
  <si>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</si>
  <si>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</si>
  <si>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</si>
  <si>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</si>
  <si>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</si>
  <si>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</si>
  <si>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</si>
  <si>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</si>
  <si>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</si>
  <si>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</si>
  <si>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</si>
  <si>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</si>
  <si>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</si>
  <si>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</si>
  <si>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</si>
  <si>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</si>
  <si>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</si>
  <si>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</si>
  <si>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</si>
  <si>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</si>
  <si>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</si>
  <si>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</si>
  <si>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</si>
  <si>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</si>
  <si>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</si>
  <si>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</si>
  <si>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</si>
  <si>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</si>
  <si>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</si>
  <si>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</si>
  <si>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</si>
  <si>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</si>
  <si>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</si>
  <si>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</si>
  <si>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</si>
  <si>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</si>
  <si>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</si>
  <si>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</si>
  <si>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</si>
  <si>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</si>
  <si>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</si>
  <si>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</si>
  <si>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</si>
  <si>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</si>
  <si>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</si>
  <si>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</si>
  <si>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</si>
  <si>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</si>
  <si>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</si>
  <si>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</si>
  <si>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</si>
  <si>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</si>
  <si>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</si>
  <si>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</si>
  <si>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</si>
  <si>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</si>
  <si>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</si>
  <si>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</si>
  <si>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</si>
  <si>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</si>
  <si>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</si>
  <si>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</si>
  <si>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</si>
  <si>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</si>
  <si>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</si>
  <si>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</si>
  <si>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</si>
  <si>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</si>
  <si>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</si>
  <si>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</si>
  <si>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</si>
  <si>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</si>
  <si>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</si>
  <si>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</si>
  <si>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</si>
  <si>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</si>
  <si>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</si>
  <si>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</si>
  <si>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</si>
  <si>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</si>
  <si>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</si>
  <si>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</si>
  <si>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</si>
  <si>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</si>
  <si>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</si>
  <si>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</si>
  <si>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</si>
  <si>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</si>
  <si>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</si>
  <si>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</si>
  <si>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</si>
  <si>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</si>
  <si>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</si>
  <si>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</si>
  <si>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</si>
  <si>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</si>
  <si>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</si>
  <si>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</si>
  <si>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</si>
  <si>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</si>
  <si>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</si>
  <si>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</si>
  <si>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</si>
  <si>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</si>
  <si>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</si>
  <si>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</si>
  <si>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</si>
  <si>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</si>
  <si>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</si>
  <si>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</si>
  <si>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</si>
  <si>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</si>
  <si>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</si>
  <si>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</si>
  <si>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</si>
  <si>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</si>
  <si>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</si>
  <si>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</si>
  <si>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</si>
  <si>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</si>
  <si>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</si>
  <si>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</si>
  <si>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</si>
  <si>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</si>
  <si>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</si>
  <si>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</si>
  <si>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</si>
  <si>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</si>
  <si>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</si>
  <si>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</si>
  <si>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</si>
  <si>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</si>
  <si>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</si>
  <si>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</si>
  <si>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</si>
  <si>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</si>
  <si>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</si>
  <si>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</si>
  <si>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</si>
  <si>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</si>
  <si>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</si>
  <si>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</si>
  <si>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</si>
  <si>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</si>
  <si>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</si>
  <si>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</si>
  <si>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</si>
  <si>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</si>
  <si>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</si>
  <si>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</si>
  <si>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</si>
  <si>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</si>
  <si>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</si>
  <si>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</si>
  <si>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</si>
  <si>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</si>
  <si>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</si>
  <si>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</si>
  <si>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</si>
  <si>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</si>
  <si>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</si>
  <si>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</si>
  <si>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</si>
  <si>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</si>
  <si>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</si>
  <si>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</si>
  <si>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</si>
  <si>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</si>
  <si>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</si>
  <si>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</si>
  <si>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</si>
  <si>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</si>
  <si>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</si>
  <si>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</si>
  <si>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</si>
  <si>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</si>
  <si>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</si>
  <si>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</si>
  <si>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</si>
  <si>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</si>
  <si>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</si>
  <si>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</si>
  <si>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</si>
  <si>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</si>
  <si>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</si>
  <si>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</si>
  <si>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</si>
  <si>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</si>
  <si>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</si>
  <si>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</si>
  <si>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</si>
  <si>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</si>
  <si>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</si>
  <si>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</si>
  <si>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</si>
  <si>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</si>
  <si>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</si>
  <si>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</si>
  <si>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</si>
  <si>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</si>
  <si>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</si>
  <si>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</si>
  <si>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</si>
  <si>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</si>
  <si>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</si>
  <si>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</si>
  <si>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</si>
  <si>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</si>
  <si>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</si>
  <si>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</si>
  <si>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</si>
  <si>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</si>
  <si>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</si>
  <si>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</si>
  <si>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</si>
  <si>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</si>
  <si>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</si>
  <si>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</si>
  <si>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</si>
  <si>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</si>
  <si>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</si>
  <si>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</si>
  <si>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</si>
  <si>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</si>
  <si>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</si>
  <si>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</si>
  <si>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</si>
  <si>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</si>
  <si>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</si>
  <si>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</si>
  <si>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</si>
  <si>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</si>
  <si>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</si>
  <si>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</si>
  <si>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</si>
  <si>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</si>
  <si>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</si>
  <si>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</si>
  <si>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</si>
  <si>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</si>
  <si>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</si>
  <si>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</si>
  <si>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</si>
  <si>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</si>
  <si>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</si>
  <si>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</si>
  <si>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</si>
  <si>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</si>
  <si>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</si>
  <si>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</si>
  <si>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</si>
  <si>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</si>
  <si>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</si>
  <si>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</si>
  <si>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</si>
  <si>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</si>
  <si>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</si>
  <si>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</si>
  <si>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</si>
  <si>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</si>
  <si>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</si>
  <si>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</si>
  <si>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</si>
  <si>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</si>
  <si>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</si>
  <si>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</si>
  <si>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</si>
  <si>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</si>
  <si>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</si>
  <si>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</si>
  <si>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</si>
  <si>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</si>
  <si>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</si>
  <si>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</si>
  <si>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</si>
  <si>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</si>
  <si>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</si>
  <si>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</si>
  <si>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</si>
  <si>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</si>
  <si>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</si>
  <si>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</si>
  <si>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</si>
  <si>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</si>
  <si>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</si>
  <si>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</si>
  <si>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</si>
  <si>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</si>
  <si>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</si>
  <si>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</si>
  <si>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</si>
  <si>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</si>
  <si>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</si>
  <si>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</si>
  <si>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</si>
  <si>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</si>
  <si>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</si>
  <si>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</si>
  <si>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</si>
  <si>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</si>
  <si>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</si>
  <si>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</si>
  <si>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</si>
  <si>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</si>
  <si>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</si>
  <si>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</si>
  <si>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</si>
  <si>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</si>
  <si>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</si>
  <si>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</si>
  <si>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</si>
  <si>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</si>
  <si>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</si>
  <si>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</si>
  <si>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</si>
  <si>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</si>
  <si>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</si>
  <si>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</si>
  <si>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</si>
  <si>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</si>
  <si>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</si>
  <si>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</si>
  <si>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</si>
  <si>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</si>
  <si>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</si>
  <si>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</si>
  <si>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</si>
  <si>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</si>
  <si>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</si>
  <si>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</si>
  <si>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</si>
  <si>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</si>
  <si>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</si>
  <si>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</si>
  <si>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</si>
  <si>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</si>
  <si>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</si>
  <si>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</si>
  <si>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</si>
  <si>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</si>
  <si>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</si>
  <si>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</si>
  <si>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</si>
  <si>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</si>
  <si>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</si>
  <si>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</si>
  <si>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</si>
  <si>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</si>
  <si>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</si>
  <si>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</si>
  <si>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</si>
  <si>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</si>
  <si>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</si>
  <si>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</si>
  <si>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</si>
  <si>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</si>
  <si>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</si>
  <si>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</si>
  <si>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</si>
  <si>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</si>
  <si>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</si>
  <si>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</si>
  <si>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</si>
  <si>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</si>
  <si>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</si>
  <si>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</si>
  <si>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</si>
  <si>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</si>
  <si>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</si>
  <si>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</si>
  <si>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</si>
  <si>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</si>
  <si>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</si>
  <si>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</si>
  <si>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</si>
  <si>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</si>
  <si>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</si>
  <si>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</si>
  <si>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</si>
  <si>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</si>
  <si>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</si>
  <si>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</si>
  <si>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</si>
  <si>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</si>
  <si>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</si>
  <si>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</si>
  <si>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</si>
  <si>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</si>
  <si>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</si>
  <si>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</si>
  <si>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</si>
  <si>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</si>
  <si>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</si>
  <si>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</si>
  <si>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</si>
  <si>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</si>
  <si>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</si>
  <si>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</si>
  <si>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</si>
  <si>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</si>
  <si>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</si>
  <si>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</si>
  <si>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</si>
  <si>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</si>
  <si>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</si>
  <si>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</si>
  <si>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</si>
  <si>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</si>
  <si>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</si>
  <si>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</si>
  <si>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</si>
  <si>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</si>
  <si>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</si>
  <si>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</si>
  <si>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</si>
  <si>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</si>
  <si>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</si>
  <si>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</si>
  <si>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</si>
  <si>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</si>
  <si>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</si>
  <si>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</si>
  <si>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</si>
  <si>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</si>
  <si>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</si>
  <si>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</si>
  <si>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</si>
  <si>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</si>
  <si>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</si>
  <si>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</si>
  <si>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</si>
  <si>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</si>
  <si>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</si>
  <si>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</si>
  <si>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</si>
  <si>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</si>
  <si>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</si>
  <si>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</si>
  <si>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</si>
  <si>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</si>
  <si>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</si>
  <si>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</si>
  <si>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</si>
  <si>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</si>
  <si>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</si>
  <si>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</si>
  <si>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</si>
  <si>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</si>
  <si>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</si>
  <si>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</si>
  <si>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</si>
  <si>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</si>
  <si>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</si>
  <si>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</si>
  <si>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</si>
  <si>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</si>
  <si>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</si>
  <si>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</si>
  <si>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</si>
  <si>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</si>
  <si>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</si>
  <si>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</si>
  <si>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</si>
  <si>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</si>
  <si>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</si>
  <si>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</si>
  <si>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</si>
  <si>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</si>
  <si>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</si>
  <si>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</si>
  <si>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</si>
  <si>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</si>
  <si>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</si>
  <si>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</si>
  <si>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</si>
  <si>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</si>
  <si>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</si>
  <si>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</si>
  <si>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</si>
  <si>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</si>
  <si>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</si>
  <si>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</si>
  <si>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</si>
  <si>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</si>
  <si>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</si>
  <si>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</si>
  <si>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</si>
  <si>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</si>
  <si>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</si>
  <si>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</si>
  <si>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</si>
  <si>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</si>
  <si>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</si>
  <si>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</si>
  <si>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</si>
  <si>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</si>
  <si>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</si>
  <si>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</si>
  <si>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</si>
  <si>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</si>
  <si>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</si>
  <si>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</si>
  <si>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</si>
  <si>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</si>
  <si>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</si>
  <si>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</si>
  <si>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</si>
  <si>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</si>
  <si>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</si>
  <si>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</si>
  <si>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</si>
  <si>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</si>
  <si>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</si>
  <si>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</si>
  <si>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</si>
  <si>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</si>
  <si>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</si>
  <si>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</si>
  <si>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</si>
  <si>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</si>
  <si>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</si>
  <si>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</si>
  <si>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</si>
  <si>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</si>
  <si>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</si>
  <si>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</si>
  <si>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</si>
  <si>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</si>
  <si>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</si>
  <si>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</si>
  <si>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</si>
  <si>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</si>
  <si>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</si>
  <si>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</si>
  <si>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</si>
  <si>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</si>
  <si>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</si>
  <si>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</si>
  <si>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</si>
  <si>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</si>
  <si>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</si>
  <si>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</si>
  <si>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</si>
  <si>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</si>
  <si>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</si>
  <si>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</si>
  <si>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</si>
  <si>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</si>
  <si>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</si>
  <si>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</si>
  <si>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</si>
  <si>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</si>
  <si>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</si>
  <si>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</si>
  <si>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</si>
  <si>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</si>
  <si>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</si>
  <si>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</si>
  <si>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</si>
  <si>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</si>
  <si>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</si>
  <si>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</si>
  <si>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</si>
  <si>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</si>
  <si>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</si>
  <si>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</si>
  <si>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</si>
  <si>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</si>
  <si>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</si>
  <si>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</si>
  <si>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</si>
  <si>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</si>
  <si>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</si>
  <si>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</si>
  <si>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</si>
  <si>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</si>
  <si>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</si>
  <si>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</si>
  <si>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</si>
  <si>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</si>
  <si>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</si>
  <si>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</si>
  <si>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</si>
  <si>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</si>
  <si>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</si>
  <si>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</si>
  <si>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</si>
  <si>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</si>
  <si>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</si>
  <si>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</si>
  <si>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</si>
  <si>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</si>
  <si>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</si>
  <si>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</si>
  <si>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</si>
  <si>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</si>
  <si>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</si>
  <si>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</si>
  <si>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</si>
  <si>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</si>
  <si>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</si>
  <si>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</si>
  <si>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</si>
  <si>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</si>
  <si>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</si>
  <si>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</si>
  <si>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</si>
  <si>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</si>
  <si>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</si>
  <si>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</si>
  <si>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</si>
  <si>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</si>
  <si>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</si>
  <si>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</si>
  <si>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</si>
  <si>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</si>
  <si>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</si>
  <si>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</si>
  <si>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</si>
  <si>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</si>
  <si>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</si>
  <si>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</si>
  <si>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</si>
  <si>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</si>
  <si>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</si>
  <si>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</si>
  <si>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</si>
  <si>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</si>
  <si>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</si>
  <si>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</si>
  <si>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</si>
  <si>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</si>
  <si>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</si>
  <si>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</si>
  <si>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</si>
  <si>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</si>
  <si>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</si>
  <si>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</si>
  <si>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</si>
  <si>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</si>
  <si>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</si>
  <si>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</si>
  <si>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</si>
  <si>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</si>
  <si>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</si>
  <si>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</si>
  <si>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</si>
  <si>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</si>
  <si>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</si>
  <si>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</si>
  <si>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</si>
  <si>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</si>
  <si>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</si>
  <si>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</si>
  <si>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</si>
  <si>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</si>
  <si>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</si>
  <si>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</si>
  <si>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</si>
  <si>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</si>
  <si>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</si>
  <si>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</si>
  <si>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</si>
  <si>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</si>
  <si>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</si>
  <si>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</si>
  <si>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</si>
  <si>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</si>
  <si>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</si>
  <si>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</si>
  <si>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</si>
  <si>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</si>
  <si>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</si>
  <si>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</si>
  <si>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</si>
  <si>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</si>
  <si>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</si>
  <si>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</si>
  <si>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</si>
  <si>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</si>
  <si>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</si>
  <si>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</si>
  <si>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</si>
  <si>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</si>
  <si>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</si>
  <si>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</si>
  <si>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</si>
  <si>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</si>
  <si>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</si>
  <si>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</si>
  <si>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</si>
  <si>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</si>
  <si>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</si>
  <si>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</si>
  <si>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</si>
  <si>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</si>
  <si>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</si>
  <si>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</si>
  <si>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</si>
  <si>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</si>
  <si>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</si>
  <si>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</si>
  <si>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</si>
  <si>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</si>
  <si>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</si>
  <si>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</si>
  <si>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</si>
  <si>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</si>
  <si>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</si>
  <si>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</si>
  <si>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</si>
  <si>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</si>
  <si>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</si>
  <si>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</si>
  <si>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</si>
  <si>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</si>
  <si>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</si>
  <si>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</si>
  <si>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</si>
  <si>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</si>
  <si>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</si>
  <si>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</si>
  <si>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</si>
  <si>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</si>
  <si>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</si>
  <si>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</si>
  <si>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</si>
  <si>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</si>
  <si>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</si>
  <si>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</si>
  <si>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</si>
  <si>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</si>
  <si>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</si>
  <si>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</si>
  <si>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</si>
  <si>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</si>
  <si>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</si>
  <si>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</si>
  <si>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</si>
  <si>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</si>
  <si>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</si>
  <si>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</si>
  <si>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</si>
  <si>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</si>
  <si>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</si>
  <si>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</si>
  <si>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</si>
  <si>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</si>
  <si>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</si>
  <si>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</si>
  <si>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</si>
  <si>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</si>
  <si>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</si>
  <si>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</si>
  <si>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</si>
  <si>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</si>
  <si>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</si>
  <si>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</si>
  <si>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</si>
  <si>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</si>
  <si>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</si>
  <si>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</si>
  <si>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</si>
  <si>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</si>
  <si>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</si>
  <si>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</si>
  <si>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</si>
  <si>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</si>
  <si>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</si>
  <si>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</si>
  <si>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</si>
  <si>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</si>
  <si>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</si>
  <si>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</si>
  <si>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</si>
  <si>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</si>
  <si>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</si>
  <si>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</si>
  <si>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</si>
  <si>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</si>
  <si>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</si>
  <si>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</si>
  <si>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</si>
  <si>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</si>
  <si>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</si>
  <si>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</si>
  <si>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</si>
  <si>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</si>
  <si>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</si>
  <si>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</si>
  <si>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</si>
  <si>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</si>
  <si>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</si>
  <si>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</si>
  <si>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</si>
  <si>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</si>
  <si>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</si>
  <si>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</si>
  <si>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</si>
  <si>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</si>
  <si>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</si>
  <si>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</si>
  <si>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</si>
  <si>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</si>
  <si>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</si>
  <si>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</si>
  <si>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</si>
  <si>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</si>
  <si>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</si>
  <si>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</si>
  <si>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</si>
  <si>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</si>
  <si>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</si>
  <si>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</si>
  <si>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</si>
  <si>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</si>
  <si>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</si>
  <si>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</si>
  <si>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</si>
  <si>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</si>
  <si>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</si>
  <si>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</si>
  <si>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</si>
  <si>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</si>
  <si>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</si>
  <si>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</si>
  <si>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</si>
  <si>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</si>
  <si>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</si>
  <si>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</si>
  <si>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</si>
  <si>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</si>
  <si>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</si>
  <si>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</si>
  <si>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</si>
  <si>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</si>
  <si>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</si>
  <si>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</si>
  <si>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</si>
  <si>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</si>
  <si>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</si>
  <si>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</si>
  <si>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</si>
  <si>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</si>
  <si>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</si>
  <si>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</si>
  <si>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</si>
  <si>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</si>
  <si>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</si>
  <si>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</si>
  <si>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</si>
  <si>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</si>
  <si>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</si>
  <si>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</si>
  <si>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</si>
  <si>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</si>
  <si>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</si>
  <si>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</si>
  <si>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</si>
  <si>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</si>
  <si>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</si>
  <si>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</si>
  <si>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</si>
  <si>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</si>
  <si>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</si>
  <si>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</si>
  <si>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</si>
  <si>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</si>
  <si>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</si>
  <si>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</si>
  <si>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</si>
  <si>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</si>
  <si>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</si>
  <si>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</si>
  <si>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</si>
  <si>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</si>
  <si>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</si>
  <si>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</si>
  <si>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</si>
  <si>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</si>
  <si>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</si>
  <si>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</si>
  <si>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</si>
  <si>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</si>
  <si>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</si>
  <si>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</si>
  <si>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</si>
  <si>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</si>
  <si>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</si>
  <si>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</si>
  <si>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</si>
  <si>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</si>
  <si>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</si>
  <si>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</si>
  <si>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</si>
  <si>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</si>
  <si>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</si>
  <si>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</si>
  <si>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</si>
  <si>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</si>
  <si>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</si>
  <si>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</si>
  <si>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</si>
  <si>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</si>
  <si>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</si>
  <si>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</si>
  <si>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</si>
  <si>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</si>
  <si>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</si>
  <si>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</si>
  <si>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</si>
  <si>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</si>
  <si>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</si>
  <si>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</si>
  <si>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</si>
  <si>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</si>
  <si>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</si>
  <si>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</si>
  <si>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</si>
  <si>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</si>
  <si>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</si>
  <si>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</si>
  <si>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</si>
  <si>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</si>
  <si>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</si>
  <si>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</si>
  <si>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</si>
  <si>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</si>
  <si>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</si>
  <si>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</si>
  <si>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</si>
  <si>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</si>
  <si>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</si>
  <si>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</si>
  <si>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</si>
  <si>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</si>
  <si>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</si>
  <si>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</si>
  <si>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</si>
  <si>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</si>
  <si>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</si>
  <si>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</si>
  <si>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</si>
  <si>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</si>
  <si>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</si>
  <si>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</si>
  <si>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</si>
  <si>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</si>
  <si>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</si>
  <si>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</si>
  <si>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</si>
  <si>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</si>
  <si>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</si>
  <si>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</si>
  <si>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</si>
  <si>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</si>
  <si>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</si>
  <si>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</si>
  <si>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</si>
  <si>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</si>
  <si>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</si>
  <si>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</si>
  <si>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</si>
  <si>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</si>
  <si>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</si>
  <si>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</si>
  <si>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</si>
  <si>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</si>
  <si>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</si>
  <si>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</si>
  <si>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</si>
  <si>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</si>
  <si>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</si>
  <si>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</si>
  <si>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</si>
  <si>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</si>
  <si>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</si>
  <si>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</si>
  <si>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</si>
  <si>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</si>
  <si>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</si>
  <si>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</si>
  <si>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</si>
  <si>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</si>
  <si>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</si>
  <si>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</si>
  <si>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</si>
  <si>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</si>
  <si>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</si>
  <si>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</si>
  <si>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</si>
  <si>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</si>
  <si>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</si>
  <si>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</si>
  <si>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</si>
  <si>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</si>
  <si>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</si>
  <si>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</si>
  <si>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</si>
  <si>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</si>
  <si>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</si>
  <si>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</si>
  <si>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</si>
  <si>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</si>
  <si>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</si>
  <si>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</si>
  <si>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</si>
  <si>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</si>
  <si>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</si>
  <si>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</si>
  <si>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</si>
  <si>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</si>
  <si>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</si>
  <si>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</si>
  <si>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</si>
  <si>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</si>
  <si>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</si>
  <si>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</si>
  <si>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</si>
  <si>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</si>
  <si>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</si>
  <si>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</si>
  <si>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</si>
  <si>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</si>
  <si>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</si>
  <si>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</si>
  <si>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</si>
  <si>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</si>
  <si>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</si>
  <si>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</si>
  <si>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</si>
  <si>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</si>
  <si>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</si>
  <si>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</si>
  <si>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</si>
  <si>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</si>
  <si>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</si>
  <si>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</si>
  <si>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</si>
  <si>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</si>
  <si>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</si>
  <si>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</si>
  <si>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</si>
  <si>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</si>
  <si>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</si>
  <si>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</si>
  <si>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</si>
  <si>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</si>
  <si>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</si>
  <si>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</si>
  <si>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</si>
  <si>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</si>
  <si>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</si>
  <si>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</si>
  <si>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</si>
  <si>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</si>
  <si>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</si>
  <si>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</si>
  <si>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</si>
  <si>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</si>
  <si>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</si>
  <si>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</si>
  <si>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</si>
  <si>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</si>
  <si>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</si>
  <si>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</si>
  <si>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</si>
  <si>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</si>
  <si>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</si>
  <si>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</si>
  <si>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</si>
  <si>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</si>
  <si>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</si>
  <si>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</si>
  <si>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</si>
  <si>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</si>
  <si>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</si>
  <si>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</si>
  <si>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</si>
  <si>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</si>
  <si>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</si>
  <si>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</si>
  <si>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</si>
  <si>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</si>
  <si>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</si>
  <si>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</si>
  <si>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</si>
  <si>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</si>
  <si>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</si>
  <si>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</si>
  <si>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</si>
  <si>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</si>
  <si>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</si>
  <si>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</si>
  <si>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</si>
  <si>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</si>
  <si>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</si>
  <si>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</si>
  <si>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</si>
  <si>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</si>
  <si>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</si>
  <si>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</si>
  <si>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</si>
  <si>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</si>
  <si>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</si>
  <si>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</si>
  <si>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</si>
  <si>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</si>
  <si>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</si>
  <si>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</si>
  <si>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</si>
  <si>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</si>
  <si>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</si>
  <si>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</si>
  <si>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</si>
  <si>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</si>
  <si>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</si>
  <si>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</si>
  <si>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</si>
  <si>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</si>
  <si>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</si>
  <si>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</si>
  <si>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</si>
  <si>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</si>
  <si>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</si>
  <si>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</si>
  <si>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</si>
  <si>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</si>
  <si>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</si>
  <si>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</si>
  <si>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</si>
  <si>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</si>
  <si>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</si>
  <si>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</si>
  <si>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</si>
  <si>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</si>
  <si>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</si>
  <si>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</si>
  <si>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</si>
  <si>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</si>
  <si>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</si>
  <si>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</si>
  <si>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</si>
  <si>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</si>
  <si>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</si>
  <si>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</si>
  <si>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</si>
  <si>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</si>
  <si>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</si>
  <si>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</si>
  <si>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</si>
  <si>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</si>
  <si>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</si>
  <si>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</si>
  <si>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</si>
  <si>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</si>
  <si>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</si>
  <si>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</si>
  <si>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</si>
  <si>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</si>
  <si>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</si>
  <si>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</si>
  <si>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</si>
  <si>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</si>
  <si>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</si>
  <si>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</si>
  <si>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</si>
  <si>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</si>
  <si>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</si>
  <si>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</si>
  <si>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</si>
  <si>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</si>
  <si>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</si>
  <si>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</si>
  <si>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</si>
  <si>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</si>
  <si>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</si>
  <si>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</si>
  <si>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</si>
  <si>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</si>
  <si>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</si>
  <si>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</si>
  <si>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</si>
  <si>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</si>
  <si>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</si>
  <si>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</si>
  <si>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</si>
  <si>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</si>
  <si>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</si>
  <si>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</si>
  <si>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</si>
  <si>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</si>
  <si>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</si>
  <si>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</si>
  <si>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</si>
  <si>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</si>
  <si>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</si>
  <si>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</si>
  <si>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</si>
  <si>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</si>
  <si>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</si>
  <si>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</si>
  <si>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</si>
  <si>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</si>
  <si>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</si>
  <si>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</si>
  <si>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</si>
  <si>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</si>
  <si>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</si>
  <si>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</si>
  <si>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</si>
  <si>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</si>
  <si>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</si>
  <si>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</si>
  <si>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</si>
  <si>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</si>
  <si>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</si>
  <si>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</si>
  <si>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</si>
  <si>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</si>
  <si>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</si>
  <si>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</si>
  <si>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</si>
  <si>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</si>
  <si>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</si>
  <si>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</si>
  <si>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</si>
  <si>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</si>
  <si>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</si>
  <si>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</si>
  <si>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</si>
  <si>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</si>
  <si>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</si>
  <si>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</si>
  <si>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</si>
  <si>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</si>
  <si>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</si>
  <si>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</si>
  <si>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</si>
  <si>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</si>
  <si>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</si>
  <si>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</si>
  <si>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</si>
  <si>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</si>
  <si>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</si>
  <si>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</si>
  <si>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</si>
  <si>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</si>
  <si>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</si>
  <si>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</si>
  <si>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</si>
  <si>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</si>
  <si>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</si>
  <si>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</si>
  <si>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</si>
  <si>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</si>
  <si>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</si>
  <si>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</si>
  <si>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</si>
  <si>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</si>
  <si>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</si>
  <si>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</si>
  <si>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</si>
  <si>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</si>
  <si>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</si>
  <si>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</si>
  <si>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</si>
  <si>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</si>
  <si>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</si>
  <si>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</si>
  <si>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</si>
  <si>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</si>
  <si>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</si>
  <si>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</si>
  <si>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</si>
  <si>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</si>
  <si>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</si>
  <si>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</si>
  <si>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</si>
  <si>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</si>
  <si>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</si>
  <si>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</si>
  <si>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</si>
  <si>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</si>
  <si>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</si>
  <si>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</si>
  <si>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</si>
  <si>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</si>
  <si>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</si>
  <si>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</si>
  <si>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</si>
  <si>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</si>
  <si>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</si>
  <si>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</si>
  <si>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</si>
  <si>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</si>
  <si>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</si>
  <si>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</si>
  <si>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</si>
  <si>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</si>
  <si>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</si>
  <si>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</si>
  <si>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</si>
  <si>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</si>
  <si>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</si>
  <si>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</si>
  <si>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</si>
  <si>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</si>
  <si>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</si>
  <si>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</si>
  <si>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</si>
  <si>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</si>
  <si>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</si>
  <si>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</si>
  <si>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</si>
  <si>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</si>
  <si>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</si>
  <si>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</si>
  <si>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</si>
  <si>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</si>
  <si>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</si>
  <si>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</si>
  <si>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</si>
  <si>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</si>
  <si>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</si>
  <si>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</si>
  <si>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</si>
  <si>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</si>
  <si>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</si>
  <si>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</si>
  <si>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</si>
  <si>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</si>
  <si>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</si>
  <si>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</si>
  <si>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</si>
  <si>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</si>
  <si>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</si>
  <si>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</si>
  <si>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</si>
  <si>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</si>
  <si>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</si>
  <si>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</si>
  <si>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</si>
  <si>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</si>
  <si>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</si>
  <si>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</si>
  <si>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</si>
  <si>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</si>
  <si>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</si>
  <si>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</si>
  <si>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</si>
  <si>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</si>
  <si>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</si>
  <si>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</si>
  <si>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</si>
  <si>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</si>
  <si>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</si>
  <si>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</si>
  <si>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</si>
  <si>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</si>
  <si>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</si>
  <si>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</si>
  <si>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</si>
  <si>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</si>
  <si>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</si>
  <si>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</si>
  <si>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</si>
  <si>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</si>
  <si>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</si>
  <si>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</si>
  <si>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</si>
  <si>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</si>
  <si>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</si>
  <si>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</si>
  <si>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</si>
  <si>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</si>
  <si>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</si>
  <si>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</si>
  <si>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</si>
  <si>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</si>
  <si>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</si>
  <si>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</si>
  <si>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</si>
  <si>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</si>
  <si>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</si>
  <si>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</si>
  <si>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</si>
  <si>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</si>
  <si>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</si>
  <si>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</si>
  <si>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</si>
  <si>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</si>
  <si>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</si>
  <si>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</si>
  <si>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</si>
  <si>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</si>
  <si>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</si>
  <si>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</si>
  <si>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</si>
  <si>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</si>
  <si>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</si>
  <si>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</si>
  <si>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</si>
  <si>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</si>
  <si>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</si>
  <si>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</si>
  <si>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</si>
  <si>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</si>
  <si>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</si>
  <si>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</si>
  <si>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</si>
  <si>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</si>
  <si>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</si>
  <si>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</si>
  <si>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</si>
  <si>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</si>
  <si>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</si>
  <si>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</si>
  <si>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</si>
  <si>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</si>
  <si>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</si>
  <si>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</si>
  <si>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</si>
  <si>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</si>
  <si>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</si>
  <si>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</si>
  <si>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</si>
  <si>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</si>
  <si>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</si>
  <si>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</si>
  <si>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</si>
  <si>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</si>
  <si>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</si>
  <si>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</si>
  <si>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</si>
  <si>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</si>
  <si>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</si>
  <si>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</si>
  <si>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</si>
  <si>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</si>
  <si>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</si>
  <si>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</si>
  <si>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</si>
  <si>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</si>
  <si>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</si>
  <si>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</si>
  <si>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</si>
  <si>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</si>
  <si>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</si>
  <si>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</si>
  <si>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</si>
  <si>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</si>
  <si>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</si>
  <si>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</si>
  <si>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</si>
  <si>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</si>
  <si>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</si>
  <si>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</si>
  <si>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</si>
  <si>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</si>
  <si>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</si>
  <si>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</si>
  <si>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</si>
  <si>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</si>
  <si>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</si>
  <si>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</si>
  <si>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</si>
  <si>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</si>
  <si>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</si>
  <si>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</si>
  <si>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</si>
  <si>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</si>
  <si>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</si>
  <si>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</si>
  <si>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</si>
  <si>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</si>
  <si>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</si>
  <si>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</si>
  <si>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</si>
  <si>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</si>
  <si>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</si>
  <si>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</si>
  <si>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</si>
  <si>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</si>
  <si>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</si>
  <si>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</si>
  <si>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</si>
  <si>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</si>
  <si>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</si>
  <si>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</si>
  <si>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</si>
  <si>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</si>
  <si>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</si>
  <si>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</si>
  <si>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</si>
  <si>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</si>
  <si>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</si>
  <si>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</si>
  <si>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</si>
  <si>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</si>
  <si>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</si>
  <si>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</si>
  <si>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</si>
  <si>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</si>
  <si>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</si>
  <si>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</si>
  <si>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</si>
  <si>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</si>
  <si>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</si>
  <si>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</si>
  <si>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</si>
  <si>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</si>
  <si>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</si>
  <si>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</si>
  <si>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</si>
  <si>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</si>
  <si>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</si>
  <si>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</si>
  <si>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</si>
  <si>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</si>
  <si>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</si>
  <si>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</si>
  <si>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</si>
  <si>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</si>
  <si>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</si>
  <si>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</si>
  <si>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</si>
  <si>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</si>
  <si>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</si>
  <si>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</si>
  <si>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</si>
  <si>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</si>
  <si>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</si>
  <si>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</si>
  <si>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</si>
  <si>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</si>
  <si>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</si>
  <si>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</si>
  <si>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</si>
  <si>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</si>
  <si>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</si>
  <si>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</si>
  <si>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</si>
  <si>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</si>
  <si>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</si>
  <si>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</si>
  <si>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</si>
  <si>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</si>
  <si>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</si>
  <si>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</si>
  <si>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</si>
  <si>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</si>
  <si>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</si>
  <si>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</si>
  <si>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</si>
  <si>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</si>
  <si>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</si>
  <si>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</si>
  <si>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</si>
  <si>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</si>
  <si>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</si>
  <si>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</si>
  <si>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</si>
  <si>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</si>
  <si>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</si>
  <si>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</si>
  <si>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</si>
  <si>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</si>
  <si>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</si>
  <si>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</si>
  <si>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</si>
  <si>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</si>
  <si>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</si>
  <si>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</si>
  <si>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</si>
  <si>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</si>
  <si>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</si>
  <si>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</si>
  <si>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</si>
  <si>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</si>
  <si>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</si>
  <si>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</si>
  <si>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</si>
  <si>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</si>
  <si>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</si>
  <si>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</si>
  <si>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</si>
  <si>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</si>
  <si>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</si>
  <si>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</si>
  <si>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</si>
  <si>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</si>
  <si>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</si>
  <si>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</si>
  <si>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</si>
  <si>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</si>
  <si>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</si>
  <si>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</si>
  <si>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</si>
  <si>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</si>
  <si>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</si>
  <si>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</si>
  <si>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</si>
  <si>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</si>
  <si>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</si>
  <si>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</si>
  <si>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</si>
  <si>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</si>
  <si>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</si>
  <si>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</si>
  <si>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</si>
  <si>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</si>
  <si>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</si>
  <si>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</si>
  <si>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</si>
  <si>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</si>
  <si>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</si>
  <si>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</si>
  <si>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</si>
  <si>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</si>
  <si>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</si>
  <si>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</si>
  <si>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</si>
  <si>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</si>
  <si>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</si>
  <si>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</si>
  <si>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</si>
  <si>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</si>
  <si>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</si>
  <si>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</si>
  <si>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</si>
  <si>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</si>
  <si>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</si>
  <si>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</si>
  <si>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</si>
  <si>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</si>
  <si>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</si>
  <si>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</si>
  <si>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</si>
  <si>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</si>
  <si>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</si>
  <si>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</si>
  <si>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</si>
  <si>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</si>
  <si>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</si>
  <si>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</si>
  <si>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</si>
  <si>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</si>
  <si>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</si>
  <si>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</si>
  <si>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</si>
  <si>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</si>
  <si>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</si>
  <si>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</si>
  <si>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</si>
  <si>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</si>
  <si>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</si>
  <si>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</si>
  <si>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</si>
  <si>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</si>
  <si>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</si>
  <si>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</si>
  <si>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</si>
  <si>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</si>
  <si>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</si>
  <si>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</si>
  <si>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</si>
  <si>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</si>
  <si>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</si>
  <si>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</si>
  <si>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</si>
  <si>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</si>
  <si>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</si>
  <si>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</si>
  <si>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</si>
  <si>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</si>
  <si>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</si>
  <si>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</si>
  <si>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</si>
  <si>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</si>
  <si>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</si>
  <si>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</si>
  <si>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</si>
  <si>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</si>
  <si>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</si>
  <si>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</si>
  <si>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</si>
  <si>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</si>
  <si>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</si>
  <si>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</si>
  <si>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</si>
  <si>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</si>
  <si>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</si>
  <si>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</si>
  <si>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</si>
  <si>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</si>
  <si>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</si>
  <si>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</si>
  <si>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</si>
  <si>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</si>
  <si>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</si>
  <si>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</si>
  <si>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</si>
  <si>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</si>
  <si>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</si>
  <si>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</si>
  <si>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</si>
  <si>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</si>
  <si>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</si>
  <si>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</si>
  <si>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</si>
  <si>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</si>
  <si>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</si>
  <si>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</si>
  <si>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</si>
  <si>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</si>
  <si>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</si>
  <si>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</si>
  <si>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</si>
  <si>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</si>
  <si>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</si>
  <si>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</si>
  <si>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</si>
  <si>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</si>
  <si>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</si>
  <si>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</si>
  <si>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</si>
  <si>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</si>
  <si>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</si>
  <si>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</si>
  <si>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</si>
  <si>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</si>
  <si>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</si>
  <si>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</si>
  <si>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</si>
  <si>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</si>
  <si>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</si>
  <si>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</si>
  <si>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</si>
  <si>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</si>
  <si>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</si>
  <si>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</si>
  <si>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</si>
  <si>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</si>
  <si>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</si>
  <si>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</si>
  <si>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</si>
  <si>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</si>
  <si>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</si>
  <si>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</si>
  <si>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</si>
  <si>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</si>
  <si>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</si>
  <si>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</si>
  <si>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</si>
  <si>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</si>
  <si>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</si>
  <si>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</si>
  <si>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</si>
  <si>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</si>
  <si>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</si>
  <si>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</si>
  <si>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</si>
  <si>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</si>
  <si>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</si>
  <si>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</si>
  <si>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</si>
  <si>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</si>
  <si>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</si>
  <si>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</si>
  <si>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</si>
  <si>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</si>
  <si>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</si>
  <si>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</si>
  <si>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</si>
  <si>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</si>
  <si>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</si>
  <si>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</si>
  <si>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</si>
  <si>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</si>
  <si>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</si>
  <si>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</si>
  <si>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</si>
  <si>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</si>
  <si>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</si>
  <si>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</si>
  <si>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</si>
  <si>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</si>
  <si>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</si>
  <si>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</si>
  <si>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</si>
  <si>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</si>
  <si>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</si>
  <si>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</si>
  <si>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</si>
  <si>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</si>
  <si>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</si>
  <si>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</si>
  <si>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</si>
  <si>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</si>
  <si>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</si>
  <si>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</si>
  <si>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</si>
  <si>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</si>
  <si>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</si>
  <si>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</si>
  <si>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</si>
  <si>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</si>
  <si>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</si>
  <si>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</si>
  <si>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</si>
  <si>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</si>
  <si>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</si>
  <si>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</si>
  <si>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</si>
  <si>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</si>
  <si>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</si>
  <si>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</si>
  <si>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</si>
  <si>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</si>
  <si>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</si>
  <si>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</si>
  <si>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</si>
  <si>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</si>
  <si>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</si>
  <si>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</si>
  <si>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</si>
  <si>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</si>
  <si>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</si>
  <si>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</si>
  <si>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</si>
  <si>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</si>
  <si>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</si>
  <si>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</si>
  <si>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</si>
  <si>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</si>
  <si>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</si>
  <si>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</si>
  <si>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</si>
  <si>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</si>
  <si>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</si>
  <si>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</si>
  <si>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</si>
  <si>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</si>
  <si>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</si>
  <si>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</si>
  <si>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</si>
  <si>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</si>
  <si>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</si>
  <si>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</si>
  <si>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</si>
  <si>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</si>
  <si>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</si>
  <si>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</si>
  <si>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</si>
  <si>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</si>
  <si>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</si>
  <si>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</si>
  <si>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</si>
  <si>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</si>
  <si>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</si>
  <si>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</si>
  <si>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</si>
  <si>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</si>
  <si>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</si>
  <si>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</si>
  <si>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</si>
  <si>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</si>
  <si>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</si>
  <si>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</si>
  <si>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</si>
  <si>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</si>
  <si>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</si>
  <si>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</si>
  <si>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</si>
  <si>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</si>
  <si>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</si>
  <si>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</si>
  <si>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</si>
  <si>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</si>
  <si>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</si>
  <si>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</si>
  <si>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</si>
  <si>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</si>
  <si>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</si>
  <si>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</si>
  <si>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</si>
  <si>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</si>
  <si>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</si>
  <si>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</si>
  <si>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</si>
  <si>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</si>
  <si>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</si>
  <si>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</si>
  <si>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</si>
  <si>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</si>
  <si>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</si>
  <si>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</si>
  <si>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</si>
  <si>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</si>
  <si>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</si>
  <si>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</si>
  <si>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</si>
  <si>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</si>
  <si>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</si>
  <si>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</si>
  <si>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</si>
  <si>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</si>
  <si>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</si>
  <si>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</si>
  <si>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</si>
  <si>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</si>
  <si>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</si>
  <si>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</si>
  <si>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</si>
  <si>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</si>
  <si>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</si>
  <si>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</si>
  <si>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</si>
  <si>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</si>
  <si>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</si>
  <si>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</si>
  <si>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</si>
  <si>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</si>
  <si>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</si>
  <si>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</si>
  <si>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</si>
  <si>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</si>
  <si>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</si>
  <si>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</si>
  <si>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</si>
  <si>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</si>
  <si>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</si>
  <si>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</si>
  <si>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</si>
  <si>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</si>
  <si>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</si>
  <si>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</si>
  <si>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</si>
  <si>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</si>
  <si>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</si>
  <si>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</si>
  <si>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</si>
  <si>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</si>
  <si>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</si>
  <si>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</si>
  <si>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</si>
  <si>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</si>
  <si>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</si>
  <si>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</si>
  <si>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</si>
  <si>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</si>
  <si>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</si>
  <si>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</si>
  <si>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</si>
  <si>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</si>
  <si>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</si>
  <si>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</si>
  <si>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</si>
  <si>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</si>
  <si>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</si>
  <si>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</si>
  <si>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</si>
  <si>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</si>
  <si>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</si>
  <si>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</si>
  <si>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</si>
  <si>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</si>
  <si>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</si>
  <si>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</si>
  <si>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</si>
  <si>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</si>
  <si>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</si>
  <si>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</si>
  <si>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</si>
  <si>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</si>
  <si>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</si>
  <si>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</si>
  <si>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</si>
  <si>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</si>
  <si>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</si>
  <si>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</si>
  <si>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</si>
  <si>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</si>
  <si>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</si>
  <si>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</si>
  <si>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</si>
  <si>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</si>
  <si>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</si>
  <si>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</si>
  <si>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</si>
  <si>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</si>
  <si>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</si>
  <si>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</si>
  <si>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</si>
  <si>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</si>
  <si>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</si>
  <si>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</si>
  <si>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</si>
  <si>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</si>
  <si>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</si>
  <si>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</si>
  <si>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</si>
  <si>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</si>
  <si>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</si>
  <si>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</si>
  <si>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</si>
  <si>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</si>
  <si>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</si>
  <si>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</si>
  <si>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</si>
  <si>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</si>
  <si>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</si>
  <si>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</si>
  <si>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</si>
  <si>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</si>
  <si>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</si>
  <si>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</si>
  <si>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</si>
  <si>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</si>
  <si>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</si>
  <si>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</si>
  <si>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</si>
  <si>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</si>
  <si>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</si>
  <si>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</si>
  <si>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</si>
  <si>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</si>
  <si>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</si>
  <si>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</si>
  <si>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</si>
  <si>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</si>
  <si>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</si>
  <si>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</si>
  <si>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</si>
  <si>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</si>
  <si>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</si>
  <si>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</si>
  <si>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</si>
  <si>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</si>
  <si>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</si>
  <si>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</si>
  <si>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</si>
  <si>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</si>
  <si>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</si>
  <si>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</si>
  <si>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</si>
  <si>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</si>
  <si>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</si>
  <si>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</si>
  <si>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</si>
  <si>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</si>
  <si>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</si>
  <si>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</si>
  <si>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</si>
  <si>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</si>
  <si>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</si>
  <si>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</si>
  <si>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</si>
  <si>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</si>
  <si>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</si>
  <si>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</si>
  <si>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</si>
  <si>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</si>
  <si>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</si>
  <si>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</si>
  <si>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</si>
  <si>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</si>
  <si>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</si>
  <si>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</si>
  <si>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</si>
  <si>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</si>
  <si>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</si>
  <si>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</si>
  <si>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</si>
  <si>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</si>
  <si>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</si>
  <si>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</si>
  <si>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</si>
  <si>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</si>
  <si>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</si>
  <si>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</si>
  <si>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</si>
  <si>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</si>
  <si>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</si>
  <si>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</si>
  <si>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</si>
  <si>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</si>
  <si>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</si>
  <si>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</si>
  <si>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</si>
  <si>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</si>
  <si>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</si>
  <si>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</si>
  <si>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</si>
  <si>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</si>
  <si>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</si>
  <si>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</si>
  <si>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</si>
  <si>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</si>
  <si>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</si>
  <si>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</si>
  <si>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</si>
  <si>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</si>
  <si>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</si>
  <si>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</si>
  <si>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</si>
  <si>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</si>
  <si>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</si>
  <si>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</si>
  <si>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</si>
  <si>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</si>
  <si>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</si>
  <si>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</si>
  <si>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</si>
  <si>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</si>
  <si>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</si>
  <si>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</si>
  <si>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</si>
  <si>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</si>
  <si>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</si>
  <si>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</si>
  <si>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</si>
  <si>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</si>
  <si>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</si>
  <si>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</si>
  <si>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</si>
  <si>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</si>
  <si>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</si>
  <si>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</si>
  <si>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</si>
  <si>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</si>
  <si>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</si>
  <si>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</si>
  <si>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</si>
  <si>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</si>
  <si>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</si>
  <si>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</si>
  <si>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</si>
  <si>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</si>
  <si>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</si>
  <si>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</si>
  <si>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</si>
  <si>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</si>
  <si>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</si>
  <si>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</si>
  <si>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</si>
  <si>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</si>
  <si>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</si>
  <si>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</si>
  <si>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</si>
  <si>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</si>
  <si>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</si>
  <si>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</si>
  <si>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</si>
  <si>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</si>
  <si>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</si>
  <si>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</si>
  <si>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</si>
  <si>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</si>
  <si>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</si>
  <si>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</si>
  <si>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</si>
  <si>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</si>
  <si>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</si>
  <si>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</si>
  <si>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</si>
  <si>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</si>
  <si>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</si>
  <si>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</si>
  <si>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</si>
  <si>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</si>
  <si>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</si>
  <si>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</si>
  <si>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</si>
  <si>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</si>
  <si>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</si>
  <si>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</si>
  <si>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</si>
  <si>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</si>
  <si>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</si>
  <si>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</si>
  <si>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</si>
  <si>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</si>
  <si>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</si>
  <si>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</si>
  <si>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</si>
  <si>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</si>
  <si>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</si>
  <si>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</si>
  <si>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</si>
  <si>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</si>
  <si>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</si>
  <si>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</si>
  <si>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</si>
  <si>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</si>
  <si>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</si>
  <si>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</si>
  <si>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</si>
  <si>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</si>
  <si>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</si>
  <si>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</si>
  <si>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</si>
  <si>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</si>
  <si>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</si>
  <si>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</si>
  <si>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</si>
  <si>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</si>
  <si>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</si>
  <si>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</si>
  <si>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</si>
  <si>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</si>
  <si>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</si>
  <si>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</si>
  <si>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</si>
  <si>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</si>
  <si>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</si>
  <si>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</si>
  <si>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</si>
  <si>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</si>
  <si>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</si>
  <si>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</si>
  <si>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</si>
  <si>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</si>
  <si>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</si>
  <si>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</si>
  <si>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</si>
  <si>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</si>
  <si>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</si>
  <si>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</si>
  <si>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</si>
  <si>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</si>
  <si>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</si>
  <si>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</si>
  <si>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</si>
  <si>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</si>
  <si>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</si>
  <si>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</si>
  <si>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</si>
  <si>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</si>
  <si>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</si>
  <si>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</si>
  <si>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</si>
  <si>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</si>
  <si>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</si>
  <si>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</si>
  <si>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</si>
  <si>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</si>
  <si>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</si>
  <si>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</si>
  <si>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</si>
  <si>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</si>
  <si>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</si>
  <si>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</si>
  <si>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</si>
  <si>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</si>
  <si>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</si>
  <si>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</si>
  <si>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</si>
  <si>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</si>
  <si>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</si>
  <si>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</si>
  <si>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</si>
  <si>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</si>
  <si>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</si>
  <si>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</si>
  <si>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</si>
  <si>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</si>
  <si>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</si>
  <si>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</si>
  <si>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</si>
  <si>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</si>
  <si>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</si>
  <si>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</si>
  <si>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</si>
  <si>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</si>
  <si>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</si>
  <si>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</si>
  <si>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</si>
  <si>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</si>
  <si>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</si>
  <si>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</si>
  <si>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</si>
  <si>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</si>
  <si>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</si>
  <si>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</si>
  <si>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</si>
  <si>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</si>
  <si>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</si>
  <si>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</si>
  <si>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</si>
  <si>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</si>
  <si>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</si>
  <si>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</si>
  <si>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</si>
  <si>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</si>
  <si>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</si>
  <si>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</si>
  <si>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</si>
  <si>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</si>
  <si>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</si>
  <si>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</si>
  <si>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</si>
  <si>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</si>
  <si>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</si>
  <si>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</si>
  <si>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</si>
  <si>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</si>
  <si>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</si>
  <si>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</si>
  <si>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</si>
  <si>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</si>
  <si>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</si>
  <si>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</si>
  <si>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</si>
  <si>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</si>
  <si>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</si>
  <si>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</si>
  <si>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</si>
  <si>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</si>
  <si>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</si>
  <si>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</si>
  <si>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</si>
  <si>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</si>
  <si>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</si>
  <si>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</si>
  <si>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</si>
  <si>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</si>
  <si>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</si>
  <si>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</si>
  <si>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</si>
  <si>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</si>
  <si>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</si>
  <si>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</si>
  <si>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</si>
  <si>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</si>
  <si>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</si>
  <si>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</si>
  <si>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</si>
  <si>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</si>
  <si>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</si>
  <si>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</si>
  <si>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</si>
  <si>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</si>
  <si>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</si>
  <si>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</si>
  <si>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</si>
  <si>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</si>
  <si>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</si>
  <si>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</si>
  <si>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</si>
  <si>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</si>
  <si>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</si>
  <si>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</si>
  <si>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</si>
  <si>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</si>
  <si>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</si>
  <si>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</si>
  <si>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</si>
  <si>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</si>
  <si>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</si>
  <si>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</si>
  <si>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</si>
  <si>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</si>
  <si>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</si>
  <si>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</si>
  <si>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</si>
  <si>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</si>
  <si>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</si>
  <si>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</si>
  <si>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</si>
  <si>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</si>
  <si>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</si>
  <si>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</si>
  <si>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</si>
  <si>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</si>
  <si>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</si>
  <si>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</si>
  <si>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</si>
  <si>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</si>
  <si>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</si>
  <si>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</si>
  <si>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</si>
  <si>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</si>
  <si>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</si>
  <si>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</si>
  <si>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</si>
  <si>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</si>
  <si>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</si>
  <si>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</si>
  <si>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</si>
  <si>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</si>
  <si>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</si>
  <si>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</si>
  <si>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</si>
  <si>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</si>
  <si>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</si>
  <si>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</si>
  <si>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</si>
  <si>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</si>
  <si>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</si>
  <si>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</si>
  <si>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</si>
  <si>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</si>
  <si>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</si>
  <si>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</si>
  <si>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</si>
  <si>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</si>
  <si>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</si>
  <si>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</si>
  <si>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</si>
  <si>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</si>
  <si>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</si>
  <si>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</si>
  <si>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</si>
  <si>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</si>
  <si>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</si>
  <si>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</si>
  <si>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</si>
  <si>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</si>
  <si>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</si>
  <si>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</si>
  <si>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</si>
  <si>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</si>
  <si>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</si>
  <si>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</si>
  <si>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</si>
  <si>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</si>
  <si>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</si>
  <si>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</si>
  <si>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</si>
  <si>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</si>
  <si>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</si>
  <si>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</si>
  <si>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</si>
  <si>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</si>
  <si>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</si>
  <si>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</si>
  <si>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</si>
  <si>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</si>
  <si>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</si>
  <si>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</si>
  <si>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</si>
  <si>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</si>
  <si>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</si>
  <si>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</si>
  <si>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</si>
  <si>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</si>
  <si>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</si>
  <si>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</si>
  <si>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</si>
  <si>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</si>
  <si>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</si>
  <si>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</si>
  <si>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</si>
  <si>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</si>
  <si>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</si>
  <si>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</si>
  <si>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</si>
  <si>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</si>
  <si>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</si>
  <si>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</si>
  <si>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</si>
  <si>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</si>
  <si>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</si>
  <si>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</si>
  <si>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</si>
  <si>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</si>
  <si>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</si>
  <si>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</si>
  <si>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</si>
  <si>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</si>
  <si>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</si>
  <si>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</si>
  <si>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</si>
  <si>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</si>
  <si>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</si>
  <si>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</si>
  <si>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</si>
  <si>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</si>
  <si>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</si>
  <si>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</si>
  <si>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</si>
  <si>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</si>
  <si>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</si>
  <si>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</si>
  <si>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</si>
  <si>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</si>
  <si>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</si>
  <si>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</si>
  <si>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</si>
  <si>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</si>
  <si>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</si>
  <si>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</si>
  <si>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</si>
  <si>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</si>
  <si>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</si>
  <si>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</si>
  <si>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</si>
  <si>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</si>
  <si>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</si>
  <si>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</si>
  <si>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</si>
  <si>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</si>
  <si>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</si>
  <si>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</si>
  <si>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</si>
  <si>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</si>
  <si>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</si>
  <si>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</si>
  <si>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</si>
  <si>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</si>
  <si>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</si>
  <si>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</si>
  <si>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</si>
  <si>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</si>
  <si>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</si>
  <si>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</si>
  <si>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</si>
  <si>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</si>
  <si>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</si>
  <si>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</si>
  <si>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</si>
  <si>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</si>
  <si>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</si>
  <si>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</si>
  <si>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</si>
  <si>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</si>
  <si>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</si>
  <si>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</si>
  <si>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</si>
  <si>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</si>
  <si>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</si>
  <si>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</si>
  <si>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</si>
  <si>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</si>
  <si>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</si>
  <si>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</si>
  <si>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</si>
  <si>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PCM-20251008-00000759</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</si>
  <si>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</si>
  <si>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</si>
  <si>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</si>
  <si>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</si>
  <si>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</si>
  <si>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</si>
  <si>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t>
  </si>
  <si>
    <t>PCM-20251008-00000443</t>
  </si>
  <si>
    <t xml:space="preserve">was night access issue / USF area// team at site TS </t>
  </si>
  <si>
    <t>PCM-20251008-00000874</t>
  </si>
  <si>
    <t xml:space="preserve">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</si>
  <si>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</si>
  <si>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</si>
  <si>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</si>
  <si>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</si>
  <si>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</si>
  <si>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</si>
  <si>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</si>
  <si>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subcon working for road repair and will take time as road to the site is long</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</si>
  <si>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</si>
  <si>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</si>
  <si>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</si>
  <si>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</si>
  <si>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</si>
  <si>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</si>
  <si>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</si>
  <si>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</si>
  <si>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</si>
  <si>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</si>
  <si>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PCM-20251008-00000798</t>
  </si>
  <si>
    <t>at site TS</t>
  </si>
  <si>
    <t>PCM-20251008-00000766</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</si>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</sst>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6" fillId="0" borderId="9" xfId="0" applyFont="1" applyBorder="1" applyAlignment="1">
      <alignment horizontal="center" vertical="center"/>
    </xf>
    <xf numFmtId="0" fontId="26" fillId="7" borderId="8" xfId="0" applyFont="1" applyFill="1" applyBorder="1" applyAlignment="1">
      <alignment horizontal="center" vertical="center"/>
    </xf>
    <xf numFmtId="0" fontId="26" fillId="2" borderId="8" xfId="0" applyFont="1" applyFill="1" applyBorder="1" applyAlignment="1">
      <alignment horizontal="center" vertical="center"/>
    </xf>
    <xf numFmtId="0" fontId="26" fillId="19" borderId="8" xfId="0" applyFont="1" applyFill="1" applyBorder="1" applyAlignment="1">
      <alignment horizontal="center" vertical="center"/>
    </xf>
    <xf numFmtId="165" fontId="26" fillId="0" borderId="9" xfId="0" applyNumberFormat="1" applyFont="1" applyBorder="1" applyAlignment="1">
      <alignment horizontal="center" vertical="center"/>
    </xf>
    <xf numFmtId="0" fontId="26" fillId="15"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275.44978703703964</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45938.398212962966</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45938.398212962966</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45938.398212962966</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45938.398212962966</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45938.398212962966</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45938.398212962966</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45938.398212962966</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45938.398212962966</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45938.398212962966</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45938.398212962966</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45938.398212962966</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45938.398212962966</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45938.398212962966</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45938.398212962966</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45938.398212962966</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45938.398212962966</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45938.398212962966</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45938.398212962966</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45938.398212962966</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45938.398212962966</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45938.398212962966</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45938.398212962966</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45938.398212962966</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45938.398212962966</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45938.398212962966</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45938.398212962966</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45938.398212962966</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45938.398212962966</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45938.398212962966</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45938.398212962966</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45938.398212962966</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45938.398212962966</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45938.398212962966</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45938.398212962966</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45938.398212962966</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45938.398212962966</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45938.398212962966</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45938.398212962966</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45938.398212962966</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45938.398212962966</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45938.398212962966</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45938.398212962966</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45938.398212962966</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45938.398212962966</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45938.398212962966</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45938.398212962966</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45938.398212962966</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45938.398212962966</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45938.398212962966</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45938.398212962966</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45938.398212962966</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45938.398212962966</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45938.398212962966</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45938.398212962966</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45938.398212962966</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45938.398212962966</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45938.398212962966</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45938.398212962966</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45938.398212962966</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45938.398212962966</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45938.398212962966</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45938.398212962966</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45938.398212962966</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45938.398212962966</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45938.398212962966</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45938.398212962966</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45938.398212962966</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45938.398212962966</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45938.398212962966</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45938.398212962966</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45938.398212962966</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45938.398212962966</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45938.398212962966</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45938.398212962966</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45938.398212962966</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45938.398212962966</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45938.398212962966</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45938.398212962966</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45938.398212962966</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131.67112962963438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113.39837500000431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45938.398212962966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45938.398212962966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45938.398212962966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45938.398212962966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45938.398212962966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45938.398212962966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45938.398212962966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45938.398212962966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45938.398212962966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45938.398212962966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45938.398212962966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45938.398212962966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45938.398212962966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45938.398212962966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45938.398212962966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45938.398212962966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45938.398212962966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45938.398212962966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45938.398212962966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45938.398212962966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45938.398212962966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45938.398212962966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45938.398212962966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45938.398212962966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45938.398212962966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45938.398212962966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45938.398212962966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45938.398212962966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45938.398212962966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45938.398212962966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45938.398212962966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45938.398212962966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45938.398212962966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45938.398212962966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45938.398212962966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45938.398212962966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45938.398212962966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45938.398212962966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45938.398212962966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45938.398212962966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45938.398212962966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45938.398212962966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45938.398212962966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45938.398212962966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45938.398212962966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45938.398212962966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45938.398212962966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45938.398212962966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45938.398212962966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45938.398212962966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45938.398212962966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45938.398212962966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45938.398212962966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45938.398212962966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45938.398212962966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45938.398212962966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45938.398212962966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45938.398212962966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45938.398212962966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45938.398212962966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45938.398212962966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45938.398212962966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45938.398212962966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45938.398212962966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45938.398212962966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45938.398212962966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45938.398212962966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45938.398212962966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45938.398212962966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45938.398212962966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45938.398212962966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45938.398212962966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45938.398212962966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45938.398212962966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45938.398212962966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45938.398212962966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45938.398212962966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45938.398212962966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45938.398212962966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45938.398212962966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45938.398212962966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45938.398212962966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45938.398212962966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45938.398212962966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45938.398212962966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45938.398212962966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45938.398212962966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45938.398212962966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45938.398212962966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45938.398212962966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45938.398212962966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45938.398212962966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45938.398212962966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45938.398212962966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45938.398212962966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45938.398212962966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45938.398212962966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45938.398212962966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45938.398212962966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45938.398212962966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45938.398212962966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45938.398212962966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45938.398212962966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45938.398212962966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45938.398212962966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45938.398212962966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45938.398212962966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45938.398212962966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45938.398212962966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45938.398212962966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45938.398212962966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45938.398212962966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45938.398212962966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45938.398212962966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45938.398212962966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45938.398212962966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45938.398212962966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45938.398212962966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45938.398212962966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45938.398212962966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45938.398212962966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45938.398212962966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45938.398212962966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45938.398212962966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45938.398212962966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45938.398212962966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45938.398212962966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45938.398212962966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45938.398212962966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45938.398212962966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45938.398212962966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45938.398212962966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45938.398212962966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45938.398212962966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45938.398212962966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45938.398212962966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45938.398212962966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45938.398212962966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45938.398212962966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45938.398212962966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45938.398212962966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45938.398212962966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45938.398212962966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45938.398212962966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45938.398212962966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45938.398212962966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45938.398212962966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45938.398212962966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45938.398212962966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45938.398212962966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45938.398212962966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45938.398212962966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45938.398212962966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45938.398212962966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45938.398212962966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45938.398212962966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45938.398212962966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45938.398212962966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45938.398212962966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45938.398212962966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45938.398212962966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45938.398212962966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45938.398212962966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45938.398212962966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45938.398212962966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45938.398212962966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45938.398212962966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45938.398212962966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45938.398212962966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45938.398212962966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45938.398212962966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45938.398212962966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45938.398212962966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45938.398212962966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45938.398212962966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45938.398212962966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45938.398212962966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45938.398212962966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45938.398212962966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45938.398212962966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45938.398212962966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45938.398212962966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45938.398212962966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45938.398212962966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45938.398212962966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45938.398212962966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45938.398212962966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45938.398212962966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45938.398212962966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45938.398212962966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45938.398212962966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45938.398212962966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45938.398212962966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45938.398212962966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45938.398212962966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45938.398212962966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45938.398212962966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45938.398212962966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45938.398212962966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45938.398212962966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45938.398212962966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45938.398212962966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45938.398212962966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45938.398212962966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45938.398212962966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45938.398212962966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45938.398212962966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45938.398212962966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45938.398212962966</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45938.398212962966</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45938.398212962966</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45938.398212962966</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45938.398212962966</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45938.398212962966</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45938.398212962966</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45938.398212962966</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45938.398212962966</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23559</v>
      </c>
      <c r="E2" s="18" t="s">
        <v>38964</v>
      </c>
      <c r="F2" s="20">
        <v>45938.338125000002</v>
      </c>
      <c r="G2" s="21">
        <f t="shared" ref="G2:G32" ca="1" si="0">IFERROR(NOW()-F2,"-")</f>
        <v>6.0087962963734753E-2</v>
      </c>
      <c r="H2" s="22">
        <v>45938.332291666666</v>
      </c>
      <c r="I2" s="19" t="str">
        <f>IFERROR(VLOOKUP(D2,DB!A:F,6,0),"")</f>
        <v>SCECO</v>
      </c>
      <c r="J2" s="18" t="str">
        <f>IFERROR(VLOOKUP(D2,DB!A:G,7,0),"")</f>
        <v>In progress</v>
      </c>
      <c r="K2" s="50" t="s">
        <v>39053</v>
      </c>
      <c r="L2" s="23" t="str">
        <f>IFERROR(VLOOKUP(D2,DB!A:I,9,0),"")</f>
        <v>Latis</v>
      </c>
    </row>
    <row r="3" spans="1:13" ht="15" customHeight="1">
      <c r="A3" s="19"/>
      <c r="B3" s="67" t="str">
        <f>IFERROR(VLOOKUP(D3,DB!A:K,11,0),"")</f>
        <v/>
      </c>
      <c r="C3" s="18"/>
      <c r="D3" s="18"/>
      <c r="E3" s="18"/>
      <c r="F3" s="20"/>
      <c r="G3" s="21">
        <f t="shared" ca="1" si="0"/>
        <v>45938.398212962966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45938.398212962966</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45938.398212962966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45938.398212962966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45938.398212962966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45938.398212962966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45938.398212962966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45938.398212962966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45938.398212962966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45938.398212962966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45938.398212962966</v>
      </c>
      <c r="H13" s="22"/>
      <c r="I13" s="19" t="str">
        <f>IFERROR(VLOOKUP(D13,DB!A:F,6,0),"")</f>
        <v/>
      </c>
      <c r="J13" s="18" t="str">
        <f>IFERROR(VLOOKUP(D13,DB!A:G,7,0),"")</f>
        <v/>
      </c>
      <c r="K13" s="50"/>
      <c r="L13" s="23" t="str">
        <f>IFERROR(VLOOKUP(D13,DB!A:I,9,0),"")</f>
        <v/>
      </c>
    </row>
    <row r="14" spans="1:13" ht="15" customHeight="1">
      <c r="A14" s="19"/>
      <c r="B14" s="67" t="str">
        <f>IFERROR(VLOOKUP(C14,DB!A:K,11,0),"")</f>
        <v/>
      </c>
      <c r="C14" s="18"/>
      <c r="D14" s="18"/>
      <c r="E14" s="18"/>
      <c r="F14" s="20"/>
      <c r="G14" s="21">
        <f t="shared" ca="1" si="0"/>
        <v>45938.398212962966</v>
      </c>
      <c r="H14" s="22"/>
      <c r="I14" s="19" t="str">
        <f>IFERROR(VLOOKUP(C14,DB!A:F,6,0),"")</f>
        <v/>
      </c>
      <c r="J14" s="18" t="str">
        <f>IFERROR(VLOOKUP(C14,DB!A:G,7,0),"")</f>
        <v/>
      </c>
      <c r="K14" s="50"/>
      <c r="L14" s="23" t="str">
        <f>IFERROR(VLOOKUP(C14,DB!A:I,9,0),"")</f>
        <v/>
      </c>
    </row>
    <row r="15" spans="1:13" ht="15" customHeight="1">
      <c r="A15" s="19"/>
      <c r="B15" s="67" t="str">
        <f>IFERROR(VLOOKUP(D15,DB!A:K,11,0),"")</f>
        <v/>
      </c>
      <c r="C15" s="18"/>
      <c r="D15" s="18"/>
      <c r="E15" s="18"/>
      <c r="F15" s="20"/>
      <c r="G15" s="21">
        <f t="shared" ca="1" si="0"/>
        <v>45938.398212962966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45938.398212962966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45938.398212962966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45938.398212962966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45938.398212962966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45938.398212962966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45938.398212962966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45938.398212962966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45938.398212962966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45938.398212962966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45938.398212962966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45938.398212962966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45938.398212962966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45938.398212962966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45938.398212962966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45938.398212962966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45938.398212962966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45938.398212962966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45938.398212962966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45938.398212962966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45938.398212962966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45938.398212962966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45938.398212962966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45938.398212962966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45938.398212962966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45938.398212962966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45938.398212962966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45938.398212962966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45938.398212962966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45938.398212962966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45938.398212962966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45938.398212962966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45938.398212962966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45938.398212962966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45938.398212962966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45938.398212962966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45938.398212962966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45938.398212962966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45938.398212962966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45938.398212962966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45938.398212962966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45938.398212962966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45938.398212962966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45938.398212962966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45938.398212962966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45938.398212962966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45938.398212962966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45938.398212962966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45938.398212962966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45938.398212962966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45938.398212962966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45938.398212962966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45938.398212962966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45938.398212962966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45938.398212962966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45938.398212962966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45938.398212962966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45938.398212962966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45938.398212962966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45938.398212962966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45938.398212962966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45938.398212962966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45938.398212962966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45938.398212962966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45938.398212962966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45938.398212962966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45938.398212962966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45938.398212962966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45938.398212962966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45938.398212962966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45938.398212962966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45938.398212962966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45938.398212962966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45938.398212962966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45938.398212962966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45938.398212962966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45938.398212962966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45938.398212962966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45938.398212962966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45938.398212962966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45938.398212962966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45938.398212962966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45938.398212962966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45938.398212962966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45938.398212962966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45938.398212962966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45938.398212962966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45938.398212962966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45938.398212962966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45938.398212962966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45938.398212962966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45938.398212962966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45938.398212962966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45938.398212962966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45938.398212962966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45938.398212962966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45938.398212962966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45938.398212962966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45938.398212962966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45938.398212962966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45938.398212962966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45938.398212962966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45938.398212962966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45938.398212962966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45938.398212962966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45938.398212962966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45938.398212962966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45938.398212962966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45938.398212962966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45938.398212962966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45938.398212962966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45938.398212962966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45938.398212962966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45938.398212962966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45938.398212962966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45938.398212962966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45938.398212962966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45938.398212962966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45938.398212962966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45938.398212962966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45938.398212962966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45938.398212962966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45938.398212962966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45938.398212962966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45938.398212962966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45938.398212962966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45938.398212962966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45938.398212962966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45938.398212962966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45938.398212962966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45938.398212962966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45938.398212962966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45938.398212962966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45938.398212962966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45938.398212962966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45938.398212962966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45938.398212962966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45938.398212962966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45938.398212962966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45938.398212962966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45938.398212962966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45938.398212962966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45938.398212962966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45938.398212962966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45938.398212962966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45938.398212962966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45938.398212962966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45938.398212962966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45938.398212962966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45938.398212962966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45938.398212962966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45938.398212962966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45938.398212962966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45938.398212962966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45938.398212962966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45938.398212962966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45938.398212962966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45938.398212962966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45938.398212962966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45938.398212962966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45938.398212962966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45938.398212962966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45938.398212962966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45938.398212962966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45938.398212962966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45938.398212962966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45938.398212962966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45938.398212962966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45938.398212962966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45938.398212962966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45938.398212962966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45938.398212962966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45938.398212962966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45938.398212962966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45938.398212962966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45938.398212962966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45938.398212962966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45938.398212962966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45938.398212962966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45938.398212962966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45938.398212962966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45938.398212962966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45938.398212962966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45938.398212962966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45938.398212962966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45938.398212962966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45938.398212962966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45938.398212962966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45938.398212962966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45938.398212962966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45938.398212962966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45938.398212962966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45938.398212962966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45938.398212962966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45938.398212962966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45938.398212962966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45938.398212962966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45938.398212962966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45938.398212962966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45938.398212962966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45938.398212962966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45938.398212962966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45938.398212962966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45938.398212962966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45938.398212962966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45938.398212962966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45938.398212962966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45938.398212962966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45938.398212962966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45938.398212962966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45938.398212962966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45938.398212962966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45938.398212962966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45938.398212962966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45938.398212962966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45938.398212962966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45938.398212962966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45938.398212962966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45938.398212962966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45938.398212962966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45938.398212962966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45938.398212962966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45938.398212962966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45938.398212962966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45938.398212962966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45938.398212962966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45938.398212962966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45938.398212962966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45938.398212962966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45938.398212962966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45938.398212962966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45938.398212962966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45938.398212962966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45938.398212962966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45938.398212962966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45938.398212962966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45938.398212962966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45938.398212962966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45938.398212962966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45938.398212962966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45938.398212962966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45938.398212962966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45938.398212962966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45938.398212962966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45938.398212962966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45938.398212962966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45938.398212962966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45938.398212962966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45938.398212962966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45938.398212962966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45938.398212962966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45938.398212962966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45938.398212962966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45938.398212962966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45938.398212962966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45938.398212962966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45938.398212962966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45938.398212962966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45938.398212962966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45938.398212962966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45938.398212962966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45938.398212962966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45938.398212962966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45938.398212962966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45938.398212962966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45938.398212962966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45938.398212962966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45938.398212962966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45938.398212962966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45938.398212962966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45938.398212962966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45938.398212962966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45938.398212962966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45938.398212962966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45938.398212962966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45938.398212962966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45938.398212962966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45938.398212962966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45938.398212962966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45938.398212962966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45938.398212962966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45938.398212962966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45938.398212962966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45938.398212962966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45938.398212962966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45938.398212962966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45938.398212962966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45938.398212962966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45938.398212962966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45938.398212962966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45938.398212962966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45938.398212962966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45938.398212962966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45938.398212962966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45938.398212962966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45938.398212962966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45938.398212962966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45938.398212962966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45938.398212962966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45938.398212962966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45938.398212962966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45938.398212962966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45938.398212962966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45938.398212962966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45938.398212962966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45938.398212962966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45938.398212962966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45938.398212962966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45938.398212962966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45938.398212962966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45938.398212962966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45938.398212962966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45938.398212962966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45938.398212962966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45938.398212962966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45938.398212962966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45938.398212962966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45938.398212962966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45938.398212962966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45938.398212962966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45938.398212962966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45938.398212962966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45938.398212962966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45938.398212962966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45938.398212962966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45938.398212962966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45938.398212962966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45938.398212962966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45938.398212962966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45938.398212962966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45938.398212962966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45938.398212962966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45938.398212962966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45938.398212962966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45938.398212962966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45938.398212962966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45938.398212962966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45938.398212962966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45938.398212962966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45938.398212962966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45938.398212962966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45938.398212962966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45938.398212962966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45938.398212962966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45938.398212962966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45938.398212962966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45938.398212962966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45938.398212962966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45938.398212962966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45938.398212962966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45938.398212962966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45938.398212962966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45938.398212962966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45938.398212962966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45938.398212962966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45938.398212962966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45938.398212962966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45938.398212962966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45938.398212962966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45938.398212962966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45938.398212962966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45938.398212962966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45938.398212962966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45938.398212962966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45938.398212962966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45938.398212962966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45938.398212962966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45938.398212962966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45938.398212962966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45938.398212962966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45938.398212962966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45938.398212962966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45938.398212962966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45938.398212962966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45938.398212962966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45938.398212962966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45938.398212962966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45938.398212962966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45938.398212962966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45938.398212962966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45938.398212962966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45938.398212962966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45938.398212962966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45938.398212962966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45938.398212962966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45938.398212962966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45938.398212962966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45938.398212962966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45938.398212962966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45938.398212962966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45938.398212962966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45938.398212962966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45938.398212962966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45938.398212962966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45938.398212962966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45938.398212962966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45938.398212962966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45938.398212962966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45938.398212962966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45938.398212962966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45938.398212962966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45938.398212962966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45938.398212962966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45938.398212962966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45938.398212962966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45938.398212962966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45938.398212962966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45938.398212962966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45938.398212962966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45938.398212962966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45938.398212962966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45938.398212962966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45938.398212962966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45938.398212962966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45938.398212962966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45938.398212962966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45938.398212962966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45938.398212962966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45938.398212962966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45938.398212962966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45938.398212962966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45938.398212962966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45938.398212962966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45938.398212962966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45938.398212962966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45938.398212962966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45938.398212962966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45938.398212962966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45938.398212962966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45938.398212962966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45938.398212962966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45938.398212962966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45938.398212962966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45938.398212962966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45938.398212962966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45938.398212962966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45938.398212962966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45938.398212962966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45938.398212962966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45938.398212962966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45938.398212962966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45938.398212962966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45938.398212962966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45938.398212962966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45938.398212962966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45938.398212962966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45938.398212962966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45938.398212962966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45938.398212962966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45938.398212962966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45938.398212962966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45938.398212962966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45938.398212962966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45938.398212962966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45938.398212962966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45938.398212962966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45938.398212962966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45938.398212962966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45938.398212962966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45938.398212962966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45938.398212962966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45938.398212962966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45938.398212962966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45938.398212962966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45938.398212962966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45938.398212962966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45938.398212962966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45938.398212962966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45938.398212962966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45938.398212962966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45938.398212962966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45938.398212962966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45938.398212962966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45938.398212962966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45938.398212962966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45938.398212962966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45938.398212962966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45938.398212962966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45938.398212962966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45938.398212962966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45938.398212962966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45938.398212962966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45938.398212962966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45938.398212962966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45938.398212962966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45938.398212962966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45938.398212962966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45938.398212962966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45938.398212962966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45938.398212962966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45938.398212962966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45938.398212962966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45938.398212962966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45938.398212962966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45938.398212962966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45938.398212962966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45938.398212962966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45938.398212962966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45938.398212962966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45938.398212962966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45938.398212962966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45938.398212962966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45938.398212962966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45938.398212962966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45938.398212962966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45938.398212962966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45938.398212962966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45938.398212962966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45938.398212962966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45938.398212962966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45938.398212962966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45938.398212962966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45938.398212962966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45938.398212962966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45938.398212962966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45938.398212962966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45938.398212962966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45938.398212962966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45938.398212962966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45938.398212962966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45938.398212962966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45938.398212962966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45938.398212962966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45938.398212962966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45938.398212962966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45938.398212962966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45938.398212962966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45938.398212962966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45938.398212962966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45938.398212962966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45938.398212962966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45938.398212962966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45938.398212962966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45938.398212962966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45938.398212962966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45938.398212962966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45938.398212962966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45938.398212962966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45938.398212962966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45938.398212962966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45938.398212962966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45938.398212962966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45938.398212962966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45938.398212962966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45938.398212962966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45938.398212962966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45938.398212962966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45938.398212962966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45938.398212962966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45938.398212962966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45938.398212962966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45938.398212962966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45938.398212962966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45938.398212962966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45938.398212962966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45938.398212962966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45938.398212962966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45938.398212962966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45938.398212962966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45938.398212962966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45938.398212962966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45938.398212962966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45938.398212962966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45938.398212962966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45938.398212962966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45938.398212962966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45938.398212962966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45938.398212962966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45938.398212962966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45938.398212962966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45938.398212962966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45938.398212962966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45938.398212962966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45938.398212962966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45938.398212962966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45938.398212962966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45938.398212962966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45938.398212962966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45938.398212962966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45938.398212962966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45938.398212962966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45938.398212962966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45938.398212962966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45938.398212962966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45938.398212962966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45938.398212962966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45938.398212962966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45938.398212962966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45938.398212962966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45938.398212962966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45938.398212962966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45938.398212962966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45938.398212962966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45938.398212962966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45938.398212962966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45938.398212962966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45938.398212962966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45938.398212962966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45938.398212962966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45938.398212962966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45938.398212962966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45938.398212962966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45938.398212962966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45938.398212962966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45938.398212962966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45938.398212962966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45938.398212962966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45938.398212962966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45938.398212962966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45938.398212962966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45938.398212962966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45938.398212962966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45938.398212962966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45938.398212962966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45938.398212962966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45938.398212962966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45938.398212962966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45938.398212962966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45938.398212962966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45938.398212962966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45938.398212962966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45938.398212962966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45938.398212962966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45938.398212962966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45938.398212962966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45938.398212962966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45938.398212962966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45938.398212962966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45938.398212962966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45938.398212962966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45938.398212962966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45938.398212962966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45938.398212962966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45938.398212962966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45938.398212962966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45938.398212962966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45938.398212962966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45938.398212962966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45938.398212962966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45938.398212962966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45938.398212962966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45938.398212962966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45938.398212962966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45938.398212962966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45938.398212962966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45938.398212962966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45938.398212962966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45938.398212962966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45938.398212962966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45938.398212962966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45938.398212962966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45938.398212962966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45938.398212962966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45938.398212962966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45938.398212962966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45938.398212962966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45938.398212962966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45938.398212962966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45938.398212962966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45938.398212962966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45938.398212962966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45938.398212962966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45938.398212962966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45938.398212962966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45938.398212962966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45938.398212962966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45938.398212962966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45938.398212962966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45938.398212962966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45938.398212962966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45938.398212962966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45938.398212962966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45938.398212962966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45938.398212962966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45938.398212962966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45938.398212962966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45938.398212962966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45938.398212962966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45938.398212962966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45938.398212962966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45938.398212962966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45938.398212962966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45938.398212962966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45938.398212962966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45938.398212962966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45938.398212962966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45938.398212962966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45938.398212962966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45938.398212962966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45938.398212962966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45938.398212962966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45938.398212962966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45938.398212962966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45938.398212962966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45938.398212962966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45938.398212962966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45938.398212962966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45938.398212962966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45938.398212962966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45938.398212962966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45938.398212962966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45938.398212962966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45938.398212962966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45938.398212962966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45938.398212962966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45938.398212962966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45938.398212962966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45938.398212962966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45938.398212962966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45938.398212962966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45938.398212962966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45938.398212962966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45938.398212962966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45938.398212962966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45938.398212962966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45938.398212962966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45938.398212962966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45938.398212962966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45938.398212962966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45938.398212962966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45938.398212962966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45938.398212962966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45938.398212962966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45938.398212962966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45938.398212962966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45938.398212962966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45938.398212962966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45938.398212962966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45938.398212962966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45938.398212962966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45938.398212962966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45938.398212962966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45938.398212962966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45938.398212962966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45938.398212962966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45938.398212962966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45938.398212962966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45938.398212962966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45938.398212962966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45938.398212962966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45938.398212962966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45938.398212962966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45938.398212962966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45938.398212962966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45938.398212962966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45938.398212962966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45938.398212962966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45938.398212962966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45938.398212962966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45938.398212962966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45938.398212962966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45938.398212962966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45938.398212962966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45938.398212962966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45938.398212962966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45938.398212962966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45938.398212962966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45938.398212962966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45938.398212962966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45938.398212962966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45938.398212962966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45938.398212962966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45938.398212962966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45938.398212962966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45938.398212962966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45938.398212962966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45938.398212962966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45938.398212962966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45938.398212962966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45938.398212962966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45938.398212962966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45938.398212962966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45938.398212962966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45938.398212962966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45938.398212962966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45938.398212962966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45938.398212962966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45938.398212962966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45938.398212962966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45938.398212962966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45938.398212962966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45938.398212962966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45938.398212962966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45938.398212962966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45938.398212962966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45938.398212962966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45938.398212962966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45938.398212962966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45938.398212962966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45938.398212962966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45938.398212962966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45938.398212962966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45938.398212962966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45938.398212962966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45938.398212962966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45938.398212962966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45938.398212962966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45938.398212962966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45938.398212962966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45938.398212962966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45938.398212962966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45938.398212962966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45938.398212962966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45938.398212962966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45938.398212962966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45938.398212962966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45938.398212962966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45938.398212962966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45938.398212962966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45938.398212962966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45938.398212962966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45938.398212962966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45938.398212962966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45938.398212962966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45938.398212962966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45938.398212962966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45938.398212962966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45938.398212962966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45938.398212962966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45938.398212962966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45938.398212962966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45938.398212962966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45938.398212962966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45938.398212962966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45938.398212962966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45938.398212962966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45938.398212962966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45938.398212962966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45938.398212962966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45938.398212962966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45938.398212962966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45938.398212962966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45938.398212962966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45938.398212962966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45938.398212962966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45938.398212962966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45938.398212962966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45938.398212962966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45938.398212962966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45938.398212962966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45938.398212962966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45938.398212962966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45938.398212962966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45938.398212962966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45938.398212962966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45938.398212962966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45938.398212962966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45938.398212962966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45938.398212962966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45938.398212962966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45938.398212962966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45938.398212962966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45938.398212962966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45938.398212962966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45938.398212962966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45938.398212962966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45938.398212962966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45938.398212962966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45938.398212962966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45938.398212962966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45938.398212962966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45938.398212962966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45938.398212962966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45938.398212962966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45938.398212962966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45938.398212962966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45938.398212962966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45938.398212962966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45938.398212962966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45938.398212962966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45938.398212962966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45938.398212962966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45938.398212962966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45938.398212962966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45938.398212962966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45938.398212962966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45938.398212962966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45938.398212962966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45938.398212962966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45938.398212962966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45938.398212962966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45938.398212962966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45938.398212962966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45938.398212962966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45938.398212962966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45938.398212962966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45938.398212962966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45938.398212962966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45938.398212962966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45938.398212962966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45938.398212962966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45938.398212962966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45938.398212962966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45938.398212962966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45938.398212962966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45938.398212962966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45938.398212962966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45938.398212962966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45938.398212962966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45938.398212962966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45938.398212962966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45938.398212962966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45938.398212962966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45938.398212962966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45938.398212962966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45938.398212962966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45938.398212962966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45938.398212962966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45938.398212962966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45938.398212962966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45938.398212962966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45938.398212962966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45938.398212962966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45938.398212962966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45938.398212962966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45938.398212962966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45938.398212962966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45938.398212962966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45938.398212962966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45938.398212962966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45938.398212962966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45938.398212962966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45938.398212962966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45938.398212962966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45938.398212962966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45938.398212962966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45938.398212962966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45938.398212962966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45938.398212962966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45938.398212962966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45938.398212962966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45938.398212962966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45938.398212962966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45938.398212962966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45938.398212962966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45938.398212962966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45938.398212962966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45938.398212962966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45938.398212962966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45938.398212962966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45938.398212962966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45938.398212962966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45938.398212962966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45938.398212962966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45938.398212962966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45938.398212962966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45938.398212962966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45938.398212962966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45938.398212962966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45938.398212962966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45938.398212962966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45938.398212962966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45938.398212962966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45938.398212962966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45938.398212962966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45938.398212962966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45938.398212962966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45938.398212962966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45938.398212962966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45938.398212962966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45938.398212962966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45938.398212962966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45938.398212962966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45938.398212962966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45938.398212962966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45938.398212962966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45938.398212962966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45938.398212962966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45938.398212962966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45938.398212962966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45938.398212962966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45938.398212962966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45938.398212962966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45938.398212962966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45938.398212962966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45938.398212962966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45938.398212962966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45938.398212962966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45938.398212962966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45938.398212962966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45938.398212962966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45938.398212962966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45938.398212962966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45938.398212962966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45938.398212962966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45938.398212962966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45938.398212962966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45938.398212962966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45938.398212962966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45938.398212962966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45938.398212962966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45938.398212962966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45938.398212962966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45938.398212962966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45938.398212962966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45938.398212962966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45938.398212962966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45938.398212962966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45938.398212962966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45938.398212962966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45938.398212962966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45938.398212962966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45938.398212962966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45938.398212962966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45938.398212962966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45938.398212962966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45938.398212962966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45938.398212962966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45938.398212962966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45938.398212962966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45938.398212962966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45938.398212962966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45938.398212962966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45938.398212962966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45938.398212962966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45938.398212962966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45938.398212962966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45938.398212962966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45938.398212962966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45938.398212962966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45938.398212962966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45938.398212962966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45938.398212962966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45938.398212962966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45938.398212962966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45938.398212962966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45938.398212962966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45938.398212962966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45938.398212962966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45938.398212962966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45938.398212962966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45938.398212962966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45938.398212962966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45938.398212962966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45938.398212962966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45938.398212962966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45938.398212962966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45938.398212962966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45938.398212962966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45938.398212962966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45938.398212962966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45938.398212962966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45938.398212962966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45938.398212962966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45938.398212962966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45938.398212962966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45938.398212962966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45938.398212962966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45938.398212962966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45938.398212962966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45938.398212962966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45938.398212962966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45938.398212962966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45938.398212962966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45938.398212962966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45938.398212962966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45938.398212962966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45938.398212962966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45938.398212962966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45938.398212962966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45938.398212962966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45938.398212962966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45938.398212962966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45938.398212962966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45938.398212962966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45938.398212962966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45938.398212962966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45938.398212962966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45938.398212962966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45938.398212962966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45938.398212962966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45938.398212962966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45938.398212962966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45938.398212962966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45938.398212962966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45938.398212962966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45938.398212962966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45938.398212962966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45938.398212962966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45938.398212962966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45938.398212962966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45938.398212962966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45938.398212962966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45938.398212962966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45938.398212962966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45938.398212962966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45938.398212962966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45938.398212962966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45938.398212962966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45938.398212962966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45938.398212962966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45938.398212962966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45938.398212962966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45938.398212962966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45938.398212962966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45938.398212962966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45938.398212962966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45938.398212962966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45938.398212962966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45938.398212962966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45938.398212962966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45938.398212962966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45938.398212962966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45938.398212962966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45938.398212962966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45938.398212962966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45938.398212962966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45938.398212962966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45938.398212962966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45938.398212962966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45938.398212962966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45938.398212962966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45938.398212962966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45938.398212962966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45938.398212962966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45938.398212962966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45938.398212962966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45938.398212962966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45938.398212962966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45938.398212962966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45938.398212962966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45938.398212962966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45938.398212962966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45938.398212962966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45938.398212962966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45938.398212962966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45938.398212962966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45938.398212962966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45938.398212962966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45938.398212962966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45938.398212962966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45938.398212962966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45938.398212962966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45938.398212962966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45938.398212962966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45938.398212962966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45938.398212962966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45938.398212962966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45938.398212962966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45938.398212962966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45938.398212962966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45938.398212962966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45938.398212962966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45938.398212962966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45938.398212962966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45938.398212962966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45938.398212962966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45938.398212962966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45938.398212962966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45938.398212962966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45938.398212962966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45938.398212962966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45938.398212962966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45938.398212962966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45938.398212962966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45938.398212962966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45938.398212962966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45938.398212962966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45938.398212962966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45938.398212962966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45938.398212962966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45938.398212962966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45938.398212962966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45938.398212962966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45938.398212962966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45938.398212962966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45938.398212962966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45938.398212962966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45938.398212962966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45938.398212962966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45938.398212962966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45938.398212962966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45938.398212962966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45938.398212962966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45938.398212962966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45938.398212962966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45938.398212962966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45938.398212962966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45938.398212962966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45938.398212962966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45938.398212962966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45938.398212962966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45938.398212962966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45938.398212962966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45938.398212962966</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234.91749537036958</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0.71978703703643987</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1</v>
      </c>
      <c r="D4" s="129" t="s">
        <v>27578</v>
      </c>
      <c r="E4" s="130" t="s">
        <v>38964</v>
      </c>
      <c r="F4" s="131"/>
      <c r="G4" s="132">
        <f ca="1">IFERROR(NOW()-F4,"")</f>
        <v>45938.398212962966</v>
      </c>
      <c r="H4" s="131">
        <v>45937.997557870367</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1</v>
      </c>
      <c r="D5" s="129" t="s">
        <v>35912</v>
      </c>
      <c r="E5" s="130" t="s">
        <v>38964</v>
      </c>
      <c r="F5" s="131">
        <v>45938.137499999997</v>
      </c>
      <c r="G5" s="132">
        <f ca="1">IFERROR(NOW()-F5,"")</f>
        <v>0.2607129629686824</v>
      </c>
      <c r="H5" s="131">
        <v>45938.131550925929</v>
      </c>
      <c r="I5" s="127" t="str">
        <f>IFERROR(VLOOKUP(D5,DB!A:F,6,0),"")</f>
        <v>Generator-SG</v>
      </c>
      <c r="J5" s="127" t="str">
        <f>IFERROR(VLOOKUP(D5,DB!A:G,7,0),"")</f>
        <v>Dead</v>
      </c>
      <c r="K5" s="134" t="s">
        <v>39061</v>
      </c>
      <c r="L5" s="129" t="str">
        <f>IFERROR(VLOOKUP(D5,DB!A:I,9,0),"")</f>
        <v>Latis</v>
      </c>
    </row>
    <row r="6" spans="1:16" ht="15" customHeight="1">
      <c r="A6" s="127" t="s">
        <v>39062</v>
      </c>
      <c r="B6" s="127" t="str">
        <f>IFERROR(VLOOKUP(D6,DB!A:K,11,0),"")</f>
        <v>R4</v>
      </c>
      <c r="C6" s="128">
        <v>2</v>
      </c>
      <c r="D6" s="99" t="s">
        <v>34129</v>
      </c>
      <c r="E6" s="130" t="s">
        <v>38964</v>
      </c>
      <c r="F6" s="131">
        <v>45938.380682870367</v>
      </c>
      <c r="G6" s="132">
        <f ca="1">IFERROR(NOW()-F6,"")</f>
        <v>1.7530092598462943E-2</v>
      </c>
      <c r="H6" s="131">
        <v>45938.366342592592</v>
      </c>
      <c r="I6" s="127" t="str">
        <f>IFERROR(VLOOKUP(D6,DB!A:F,6,0),"")</f>
        <v>SCECO</v>
      </c>
      <c r="J6" s="127" t="str">
        <f>IFERROR(VLOOKUP(D6,DB!A:G,7,0),"")</f>
        <v>Dead</v>
      </c>
      <c r="K6" s="134" t="s">
        <v>39063</v>
      </c>
      <c r="L6" s="129" t="str">
        <f>IFERROR(VLOOKUP(D6,DB!A:I,9,0),"")</f>
        <v>Latis</v>
      </c>
    </row>
    <row r="7" spans="1:16" ht="15" customHeight="1">
      <c r="A7" s="127"/>
      <c r="B7" s="127" t="str">
        <f>IFERROR(VLOOKUP(D7,DB!A:K,11,0),"")</f>
        <v/>
      </c>
      <c r="C7" s="128"/>
      <c r="D7" s="129"/>
      <c r="E7" s="130"/>
      <c r="F7" s="131"/>
      <c r="G7" s="132">
        <f ca="1">IFERROR(NOW()-F7,"")</f>
        <v>45938.398212962966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45938.398212962966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45938.398212962966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45938.398212962966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45938.398212962966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45938.398212962966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45938.398212962966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45938.398212962966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45938.398212962966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45938.398212962966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2">
        <f ca="1">IFERROR(NOW()-F17,"")</f>
        <v>45938.398212962966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45938.398212962966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45938.398212962966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45938.398212962966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45938.398212962966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45938.398212962966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45938.398212962966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45938.398212962966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45938.398212962966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45938.398212962966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45938.398212962966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45938.398212962966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45938.398212962966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45938.398212962966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45938.398212962966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45938.398212962966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45938.398212962966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45938.398212962966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45938.398212962966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45938.398212962966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45938.398212962966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45938.398212962966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45938.398212962966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45938.398212962966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45938.398212962966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45938.398212962966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45938.398212962966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45938.398212962966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45938.398212962966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45938.398212962966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45938.398212962966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45938.398212962966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45938.398212962966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45938.398212962966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45938.398212962966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45938.398212962966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45938.398212962966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45938.398212962966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45938.398212962966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45938.398212962966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45938.398212962966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45938.398212962966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45938.398212962966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45938.398212962966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45938.398212962966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45938.398212962966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45938.398212962966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45938.398212962966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45938.398212962966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45938.398212962966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45938.398212962966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45938.398212962966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45938.398212962966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45938.398212962966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45938.398212962966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45938.398212962966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45938.398212962966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45938.398212962966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45938.398212962966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45938.398212962966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45938.398212962966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45938.398212962966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45938.398212962966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45938.398212962966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45938.398212962966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45938.398212962966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45938.398212962966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45938.398212962966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45938.398212962966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45938.398212962966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45938.398212962966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45938.398212962966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45938.398212962966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45938.398212962966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45938.398212962966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45938.398212962966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45938.398212962966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45938.398212962966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45938.398212962966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45938.398212962966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45938.398212962966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45938.398212962966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45938.398212962966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45938.398212962966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45938.398212962966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45938.398212962966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45938.398212962966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45938.398212962966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45938.398212962966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45938.398212962966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45938.398212962966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45938.398212962966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45938.398212962966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45938.398212962966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45938.398212962966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45938.398212962966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45938.398212962966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45938.398212962966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45938.398212962966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45938.398212962966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45938.398212962966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45938.398212962966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45938.398212962966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45938.398212962966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45938.398212962966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45938.398212962966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45938.398212962966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45938.398212962966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45938.398212962966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45938.398212962966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45938.398212962966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45938.398212962966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45938.398212962966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45938.398212962966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45938.398212962966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45938.398212962966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45938.398212962966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45938.398212962966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45938.398212962966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45938.398212962966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45938.398212962966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45938.398212962966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45938.398212962966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45938.398212962966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45938.398212962966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45938.398212962966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45938.398212962966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45938.398212962966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45938.398212962966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45938.398212962966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45938.398212962966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45938.398212962966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45938.398212962966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45938.398212962966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45938.398212962966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45938.398212962966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45938.398212962966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45938.398212962966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45938.398212962966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45938.398212962966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45938.398212962966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45938.398212962966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45938.398212962966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45938.398212962966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45938.398212962966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45938.398212962966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45938.398212962966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45938.398212962966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45938.398212962966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45938.398212962966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45938.398212962966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45938.398212962966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45938.398212962966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45938.398212962966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45938.398212962966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45938.398212962966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45938.398212962966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45938.398212962966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45938.398212962966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45938.398212962966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45938.398212962966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45938.398212962966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45938.398212962966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45938.398212962966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45938.398212962966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45938.398212962966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45938.398212962966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45938.398212962966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45938.398212962966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45938.398212962966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45938.398212962966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45938.398212962966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45938.398212962966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45938.398212962966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45938.398212962966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45938.398212962966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45938.398212962966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45938.398212962966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45938.398212962966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45938.398212962966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45938.398212962966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45938.398212962966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45938.398212962966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45938.398212962966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45938.398212962966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45938.398212962966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45938.398212962966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45938.398212962966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45938.398212962966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45938.398212962966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45938.398212962966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45938.398212962966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45938.398212962966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45938.398212962966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45938.398212962966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45938.398212962966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45938.398212962966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45938.398212962966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45938.398212962966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45938.398212962966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45938.398212962966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45938.398212962966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45938.398212962966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45938.398212962966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45938.398212962966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45938.398212962966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45938.398212962966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45938.398212962966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45938.398212962966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45938.398212962966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45938.398212962966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45938.398212962966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45938.398212962966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45938.398212962966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45938.398212962966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45938.398212962966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45938.398212962966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45938.398212962966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45938.398212962966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45938.398212962966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45938.398212962966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45938.398212962966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45938.398212962966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45938.398212962966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45938.398212962966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45938.398212962966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45938.398212962966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45938.398212962966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45938.398212962966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45938.398212962966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45938.398212962966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45938.398212962966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45938.398212962966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45938.398212962966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45938.398212962966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45938.398212962966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45938.398212962966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45938.398212962966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45938.398212962966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45938.398212962966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45938.398212962966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45938.398212962966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45938.398212962966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45938.398212962966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45938.398212962966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45938.398212962966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45938.398212962966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45938.398212962966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45938.398212962966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45938.398212962966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45938.398212962966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45938.398212962966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45938.398212962966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45938.398212962966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45938.398212962966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45938.398212962966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45938.398212962966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45938.398212962966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45938.398212962966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45938.398212962966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45938.398212962966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45938.398212962966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45938.398212962966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45938.398212962966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45938.398212962966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45938.398212962966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45938.398212962966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45938.398212962966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45938.398212962966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45938.398212962966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45938.398212962966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45938.398212962966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45938.398212962966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45938.398212962966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45938.398212962966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45938.398212962966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45938.398212962966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45938.398212962966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45938.398212962966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45938.398212962966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45938.398212962966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45938.398212962966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45938.398212962966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45938.398212962966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45938.398212962966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45938.398212962966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45938.398212962966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45938.398212962966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45938.398212962966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45938.398212962966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45938.398212962966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45938.398212962966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45938.398212962966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45938.398212962966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45938.398212962966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45938.398212962966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45938.398212962966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45938.398212962966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45938.398212962966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45938.398212962966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45938.398212962966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45938.398212962966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45938.398212962966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45938.398212962966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45938.398212962966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45938.398212962966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45938.398212962966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45938.398212962966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45938.398212962966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45938.398212962966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45938.398212962966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45938.398212962966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45938.398212962966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45938.398212962966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45938.398212962966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45938.398212962966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45938.398212962966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45938.398212962966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45938.398212962966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45938.398212962966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45938.398212962966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45938.398212962966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45938.398212962966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45938.398212962966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45938.398212962966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45938.398212962966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45938.398212962966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45938.398212962966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45938.398212962966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45938.398212962966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45938.398212962966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45938.398212962966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45938.398212962966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45938.398212962966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45938.398212962966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45938.398212962966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45938.398212962966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45938.398212962966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45938.398212962966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45938.398212962966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45938.398212962966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45938.398212962966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45938.398212962966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45938.398212962966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45938.398212962966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45938.398212962966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45938.398212962966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45938.398212962966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45938.398212962966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45938.398212962966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45938.398212962966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45938.398212962966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45938.398212962966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45938.398212962966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45938.398212962966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45938.398212962966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45938.398212962966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45938.398212962966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45938.398212962966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45938.398212962966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45938.398212962966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45938.398212962966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45938.398212962966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45938.398212962966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45938.398212962966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45938.398212962966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45938.398212962966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45938.398212962966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45938.398212962966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45938.398212962966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45938.398212962966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45938.398212962966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45938.398212962966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45938.398212962966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45938.398212962966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45938.398212962966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45938.398212962966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45938.398212962966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45938.398212962966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45938.398212962966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45938.398212962966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45938.398212962966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45938.398212962966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45938.398212962966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45938.398212962966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45938.398212962966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45938.398212962966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45938.398212962966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45938.398212962966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45938.398212962966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45938.398212962966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45938.398212962966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45938.398212962966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45938.398212962966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45938.398212962966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45938.398212962966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45938.398212962966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45938.398212962966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45938.398212962966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45938.398212962966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45938.398212962966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45938.398212962966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45938.398212962966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45938.398212962966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45938.398212962966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45938.398212962966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45938.398212962966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45938.398212962966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45938.398212962966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45938.398212962966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45938.398212962966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45938.398212962966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45938.398212962966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45938.398212962966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45938.398212962966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45938.398212962966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45938.398212962966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45938.398212962966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45938.398212962966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45938.398212962966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45938.398212962966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45938.398212962966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45938.398212962966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45938.398212962966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45938.398212962966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45938.398212962966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45938.398212962966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45938.398212962966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45938.398212962966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45938.398212962966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45938.398212962966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45938.398212962966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45938.398212962966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45938.398212962966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45938.398212962966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45938.398212962966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45938.398212962966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45938.398212962966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45938.398212962966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45938.398212962966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45938.398212962966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45938.398212962966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45938.398212962966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45938.398212962966</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45938.398212962966</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45938.398212962966</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45938.398212962966</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45938.398212962966</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45938.398212962966</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45938.398212962966</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45938.398212962966</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45938.398212962966</v>
      </c>
      <c r="H468" s="131"/>
      <c r="I468" s="127" t="str">
        <f>IFERROR(VLOOKUP(D468,DB!A:F,6,0),"")</f>
        <v/>
      </c>
      <c r="J468" s="127" t="str">
        <f>IFERROR(VLOOKUP(D468,DB!A:G,7,0),"")</f>
        <v/>
      </c>
      <c r="K468" s="134"/>
      <c r="L468" s="129" t="str">
        <f>IFERROR(VLOOKUP(D468,DB!A:I,9,0),"")</f>
        <v/>
      </c>
    </row>
    <row r="469" spans="1:12" ht="15" customHeight="1">
      <c r="A469" s="127"/>
      <c r="B469" s="127" t="str">
        <f>IFERROR(VLOOKUP(D469,DB!A:K,11,0),"")</f>
        <v/>
      </c>
      <c r="C469" s="128"/>
      <c r="D469" s="129"/>
      <c r="E469" s="130"/>
      <c r="F469" s="131"/>
      <c r="G469" s="133">
        <f ca="1">IFERROR(NOW()-F469,"")</f>
        <v>45938.398212962966</v>
      </c>
      <c r="H469" s="131"/>
      <c r="I469" s="127" t="str">
        <f>IFERROR(VLOOKUP(D469,DB!A:F,6,0),"")</f>
        <v/>
      </c>
      <c r="J469" s="127" t="str">
        <f>IFERROR(VLOOKUP(D469,DB!A:G,7,0),"")</f>
        <v/>
      </c>
      <c r="K469" s="134"/>
      <c r="L469" s="129" t="str">
        <f>IFERROR(VLOOKUP(D469,DB!A:I,9,0),"")</f>
        <v/>
      </c>
    </row>
    <row r="470" spans="1:12" ht="15" customHeight="1">
      <c r="A470" s="135"/>
      <c r="B470" s="135" t="str">
        <f>IFERROR(VLOOKUP(D470,DB!A:K,11,0),"")</f>
        <v/>
      </c>
      <c r="C470" s="136"/>
      <c r="D470" s="137"/>
      <c r="E470" s="138"/>
      <c r="F470" s="139"/>
      <c r="G470" s="140">
        <f ca="1">IFERROR(NOW()-F470,"")</f>
        <v>45938.398212962966</v>
      </c>
      <c r="H470" s="139"/>
      <c r="I470" s="135" t="str">
        <f>IFERROR(VLOOKUP(D470,DB!A:F,6,0),"")</f>
        <v/>
      </c>
      <c r="J470" s="135" t="str">
        <f>IFERROR(VLOOKUP(D470,DB!A:G,7,0),"")</f>
        <v/>
      </c>
      <c r="K470" s="141"/>
      <c r="L470" s="137" t="str">
        <f>IFERROR(VLOOKUP(D470,DB!A:I,9,0),"")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46.566152777777461</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39043</v>
      </c>
      <c r="F3" s="38">
        <v>45926.188877314817</v>
      </c>
      <c r="G3" s="39">
        <f ca="1">IFERROR(NOW()-F3,"-")</f>
        <v>12.209335648149136</v>
      </c>
      <c r="H3" s="38">
        <v>45926.158159722225</v>
      </c>
      <c r="I3" s="37" t="str">
        <f>IFERROR(VLOOKUP(D3,DB!A:F,6,0),"")</f>
        <v>SCECO</v>
      </c>
      <c r="J3" s="37" t="str">
        <f>IFERROR(VLOOKUP(D3,DB!A:G,7,0),"")</f>
        <v>Good</v>
      </c>
      <c r="K3" s="37" t="s">
        <v>39067</v>
      </c>
      <c r="L3" s="37" t="str">
        <f>IFERROR(VLOOKUP(D3,DB!A:I,9,0),"")</f>
        <v>Latis</v>
      </c>
      <c r="M3" s="125"/>
    </row>
    <row r="4" spans="1:13" ht="30.75">
      <c r="A4" s="37" t="s">
        <v>39068</v>
      </c>
      <c r="B4" s="37" t="str">
        <f>IFERROR(VLOOKUP(D4,DB!A:K,11,0),"")</f>
        <v>R5</v>
      </c>
      <c r="C4" s="37">
        <v>1</v>
      </c>
      <c r="D4" s="37" t="s">
        <v>31519</v>
      </c>
      <c r="E4" s="37" t="s">
        <v>39043</v>
      </c>
      <c r="F4" s="38">
        <v>45937.848715277774</v>
      </c>
      <c r="G4" s="39">
        <f ca="1">IFERROR(NOW()-F4,"-")</f>
        <v>0.54949768519145437</v>
      </c>
      <c r="H4" s="38">
        <v>45937.57917824074</v>
      </c>
      <c r="I4" s="37" t="str">
        <f>IFERROR(VLOOKUP(D4,DB!A:F,6,0),"")</f>
        <v>SCECO</v>
      </c>
      <c r="J4" s="37" t="str">
        <f>IFERROR(VLOOKUP(D4,DB!A:G,7,0),"")</f>
        <v>No BB Design</v>
      </c>
      <c r="K4" s="37" t="s">
        <v>39069</v>
      </c>
      <c r="L4" s="37" t="str">
        <f>IFERROR(VLOOKUP(D4,DB!A:I,9,0),"")</f>
        <v>Latis</v>
      </c>
      <c r="M4" s="125"/>
    </row>
    <row r="5" spans="1:13" ht="15">
      <c r="A5" s="37" t="s">
        <v>39070</v>
      </c>
      <c r="B5" s="37" t="str">
        <f>IFERROR(VLOOKUP(D5,DB!A:K,11,0),"")</f>
        <v>R5</v>
      </c>
      <c r="C5" s="37">
        <v>6</v>
      </c>
      <c r="D5" s="37" t="s">
        <v>37358</v>
      </c>
      <c r="E5" s="37" t="s">
        <v>38964</v>
      </c>
      <c r="F5" s="38">
        <v>45937.987083333333</v>
      </c>
      <c r="G5" s="39">
        <f ca="1">IFERROR(NOW()-F5,"-")</f>
        <v>0.41112962963234168</v>
      </c>
      <c r="H5" s="38">
        <v>45937.842569444445</v>
      </c>
      <c r="I5" s="37" t="str">
        <f>IFERROR(VLOOKUP(D5,DB!A:F,6,0),"")</f>
        <v>Generator-DG</v>
      </c>
      <c r="J5" s="37" t="str">
        <f>IFERROR(VLOOKUP(D5,DB!A:G,7,0),"")</f>
        <v>Good</v>
      </c>
      <c r="K5" s="37" t="s">
        <v>39071</v>
      </c>
      <c r="L5" s="37" t="str">
        <f>IFERROR(VLOOKUP(D5,DB!A:I,9,0),"")</f>
        <v>Latis</v>
      </c>
      <c r="M5" s="125"/>
    </row>
    <row r="6" spans="1:13" ht="30.75">
      <c r="A6" s="37" t="s">
        <v>39072</v>
      </c>
      <c r="B6" s="37" t="str">
        <f>IFERROR(VLOOKUP(D6,DB!A:K,11,0),"")</f>
        <v>R5</v>
      </c>
      <c r="C6" s="37">
        <v>1</v>
      </c>
      <c r="D6" s="37" t="s">
        <v>29760</v>
      </c>
      <c r="E6" s="37" t="s">
        <v>38964</v>
      </c>
      <c r="F6" s="38">
        <v>45938.14398148148</v>
      </c>
      <c r="G6" s="39">
        <f ca="1">IFERROR(NOW()-F6,"-")</f>
        <v>0.25423148148547625</v>
      </c>
      <c r="H6" s="38">
        <v>45937.893564814818</v>
      </c>
      <c r="I6" s="37" t="str">
        <f>IFERROR(VLOOKUP(D6,DB!A:F,6,0),"")</f>
        <v>SCECO</v>
      </c>
      <c r="J6" s="37" t="str">
        <f>IFERROR(VLOOKUP(D6,DB!A:G,7,0),"")</f>
        <v>Dead</v>
      </c>
      <c r="K6" s="37" t="s">
        <v>39073</v>
      </c>
      <c r="L6" s="37" t="str">
        <f>IFERROR(VLOOKUP(D6,DB!A:I,9,0),"")</f>
        <v>Latis</v>
      </c>
      <c r="M6" s="125"/>
    </row>
    <row r="7" spans="1:13" ht="15">
      <c r="A7" s="37"/>
      <c r="B7" s="37" t="str">
        <f>IFERROR(VLOOKUP(D7,DB!A:K,11,0),"")</f>
        <v/>
      </c>
      <c r="C7" s="37"/>
      <c r="D7" s="37"/>
      <c r="E7" s="37"/>
      <c r="F7" s="38"/>
      <c r="G7" s="39">
        <f ca="1">IFERROR(NOW()-F7,"-")</f>
        <v>45938.398212962966</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45938.398212962966</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45938.398212962966</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45938.398212962966</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45938.398212962966</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45938.398212962966</v>
      </c>
      <c r="H12" s="38"/>
      <c r="I12" s="37" t="str">
        <f>IFERROR(VLOOKUP(D12,DB!A:F,6,0),"")</f>
        <v/>
      </c>
      <c r="J12" s="37" t="str">
        <f>IFERROR(VLOOKUP(D12,DB!A:G,7,0),"")</f>
        <v/>
      </c>
      <c r="K12" s="37"/>
      <c r="L12" s="37" t="str">
        <f>IFERROR(VLOOKUP(D12,DB!A:I,9,0),"")</f>
        <v/>
      </c>
      <c r="M12" s="125"/>
    </row>
    <row r="13" spans="1:13" ht="15">
      <c r="A13" s="37"/>
      <c r="B13" s="37" t="str">
        <f>IFERROR(VLOOKUP(D13,DB!A:K,11,0),"")</f>
        <v/>
      </c>
      <c r="C13" s="37"/>
      <c r="D13" s="37"/>
      <c r="E13" s="37"/>
      <c r="F13" s="38"/>
      <c r="G13" s="39">
        <f ca="1">IFERROR(NOW()-F13,"-")</f>
        <v>45938.398212962966</v>
      </c>
      <c r="H13" s="38"/>
      <c r="I13" s="37" t="str">
        <f>IFERROR(VLOOKUP(D13,DB!A:F,6,0),"")</f>
        <v/>
      </c>
      <c r="J13" s="37" t="str">
        <f>IFERROR(VLOOKUP(D13,DB!A:G,7,0),"")</f>
        <v/>
      </c>
      <c r="K13" s="37"/>
      <c r="L13" s="37" t="str">
        <f>IFERROR(VLOOKUP(D13,DB!A:I,9,0),"")</f>
        <v/>
      </c>
      <c r="M13" s="125"/>
    </row>
    <row r="14" spans="1:13" ht="15">
      <c r="A14" s="84"/>
      <c r="B14" s="84" t="str">
        <f>IFERROR(VLOOKUP(D14,DB!A:K,11,0),"")</f>
        <v/>
      </c>
      <c r="C14" s="84"/>
      <c r="D14" s="84"/>
      <c r="E14" s="84"/>
      <c r="F14" s="123"/>
      <c r="G14" s="124">
        <f ca="1">IFERROR(NOW()-F14,"-")</f>
        <v>45938.398212962966</v>
      </c>
      <c r="H14" s="123"/>
      <c r="I14" s="84" t="str">
        <f>IFERROR(VLOOKUP(D14,DB!A:F,6,0),"")</f>
        <v/>
      </c>
      <c r="J14" s="84" t="str">
        <f>IFERROR(VLOOKUP(D14,DB!A:G,7,0),"")</f>
        <v/>
      </c>
      <c r="K14" s="84"/>
      <c r="L14" s="84" t="str">
        <f>IFERROR(VLOOKUP(D14,DB!A:I,9,0),"")</f>
        <v/>
      </c>
      <c r="M14" s="125"/>
    </row>
    <row r="15" spans="1:13" ht="15">
      <c r="A15" s="84"/>
      <c r="B15" s="84" t="str">
        <f>IFERROR(VLOOKUP(D15,DB!A:K,11,0),"")</f>
        <v/>
      </c>
      <c r="C15" s="84"/>
      <c r="D15" s="84"/>
      <c r="E15" s="84"/>
      <c r="F15" s="123"/>
      <c r="G15" s="124">
        <f ca="1">IFERROR(NOW()-F15,"-")</f>
        <v>45938.398212962966</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45938.398212962966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45938.398212962966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45938.398212962966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45938.398212962966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45938.398212962966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45938.398212962966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45938.398212962966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45938.398212962966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45938.398212962966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45938.398212962966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45938.398212962966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45938.398212962966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45938.398212962966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45938.398212962966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45938.398212962966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45938.398212962966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45938.398212962966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45938.398212962966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45938.398212962966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45938.398212962966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45938.398212962966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45938.398212962966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45938.398212962966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45938.398212962966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45938.398212962966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45938.398212962966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45938.398212962966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45938.398212962966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45938.398212962966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45938.398212962966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45938.398212962966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45938.398212962966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45938.398212962966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45938.398212962966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45938.398212962966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45938.398212962966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45938.398212962966</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ca="1">IFERROR(NOW()-F53,"-")</f>
        <v>45938.398212962966</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45938.398212962966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45938.398212962966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45938.398212962966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45938.398212962966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45938.398212962966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45938.398212962966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45938.398212962966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45938.398212962966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45938.398212962966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45938.398212962966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45938.398212962966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45938.398212962966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45938.398212962966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45938.398212962966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45938.398212962966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45938.398212962966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45938.398212962966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45938.398212962966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45938.398212962966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45938.398212962966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45938.398212962966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45938.398212962966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45938.398212962966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45938.398212962966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45938.398212962966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45938.398212962966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45938.398212962966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45938.398212962966</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3"/>
      <c r="G82" s="124">
        <f ca="1">IFERROR(NOW()-F82,"-")</f>
        <v>45938.398212962966</v>
      </c>
      <c r="H82" s="123"/>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45938.398212962966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45938.398212962966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45938.398212962966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45938.398212962966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45938.398212962966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45938.398212962966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45938.398212962966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45938.398212962966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45938.398212962966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45938.398212962966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45938.398212962966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45938.398212962966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45938.398212962966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45938.398212962966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45938.398212962966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45938.398212962966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45938.398212962966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45938.398212962966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45938.398212962966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45938.398212962966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45938.398212962966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45938.398212962966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45938.398212962966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45938.398212962966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45938.398212962966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45938.398212962966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45938.398212962966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45938.398212962966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45938.398212962966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45938.398212962966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45938.398212962966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45938.398212962966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45938.398212962966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45938.398212962966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45938.398212962966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45938.398212962966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45938.398212962966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45938.398212962966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45938.398212962966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45938.398212962966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45938.398212962966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45938.398212962966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45938.398212962966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45938.398212962966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45938.398212962966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45938.398212962966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45938.398212962966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45938.398212962966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45938.398212962966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45938.398212962966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45938.398212962966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45938.398212962966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45938.398212962966</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3"/>
      <c r="G136" s="124">
        <f ca="1">IFERROR(NOW()-F136,"-")</f>
        <v>45938.398212962966</v>
      </c>
      <c r="H136" s="123"/>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1" t="s">
        <v>39074</v>
      </c>
      <c r="B2" s="152" t="s">
        <v>5398</v>
      </c>
      <c r="C2" s="151">
        <v>1</v>
      </c>
      <c r="D2" s="152" t="s">
        <v>34463</v>
      </c>
      <c r="E2" s="151" t="s">
        <v>39075</v>
      </c>
      <c r="F2" s="153">
        <v>45926.772847222222</v>
      </c>
      <c r="G2" s="154">
        <f ca="1">IFERROR(NOW()-F2,"-")</f>
        <v>11.625365740743291</v>
      </c>
      <c r="H2" s="155">
        <v>45927.449074074102</v>
      </c>
      <c r="I2" s="152" t="str">
        <f>IFERROR(VLOOKUP(D2,DB!A:F,6,0),"")</f>
        <v>SCECO</v>
      </c>
      <c r="J2" s="152" t="str">
        <f>IFERROR(VLOOKUP(D2,DB!A:G,7,0),"")</f>
        <v>Weak</v>
      </c>
      <c r="K2" s="151" t="s">
        <v>39076</v>
      </c>
      <c r="L2" s="152"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1" t="s">
        <v>24</v>
      </c>
      <c r="B3" s="152" t="str">
        <f>IFERROR(VLOOKUP(D3,DB!A:K,11,0),"")</f>
        <v>R6</v>
      </c>
      <c r="C3" s="151">
        <v>1</v>
      </c>
      <c r="D3" s="152" t="s">
        <v>34282</v>
      </c>
      <c r="E3" s="151"/>
      <c r="F3" s="151"/>
      <c r="G3" s="154">
        <f ca="1">IFERROR(NOW()-F3,"-")</f>
        <v>45938.398212962966</v>
      </c>
      <c r="H3" s="155">
        <v>45927.987534722219</v>
      </c>
      <c r="I3" s="152" t="str">
        <f>IFERROR(VLOOKUP(D3,DB!A:F,6,0),"")</f>
        <v>SCECO</v>
      </c>
      <c r="J3" s="152" t="str">
        <f>IFERROR(VLOOKUP(D3,DB!A:G,7,0),"")</f>
        <v>Vandalized</v>
      </c>
      <c r="K3" s="151" t="s">
        <v>39077</v>
      </c>
      <c r="L3" s="152" t="str">
        <f>IFERROR(VLOOKUP(D3,DB!A:I,9,0),"")</f>
        <v>Latis</v>
      </c>
    </row>
    <row r="4" spans="1:16383" ht="31.5" customHeight="1">
      <c r="A4" s="151" t="s">
        <v>39078</v>
      </c>
      <c r="B4" s="152" t="s">
        <v>5398</v>
      </c>
      <c r="C4" s="151">
        <v>1</v>
      </c>
      <c r="D4" s="152" t="s">
        <v>32861</v>
      </c>
      <c r="E4" s="151" t="s">
        <v>39075</v>
      </c>
      <c r="F4" s="153">
        <v>45933.880972222221</v>
      </c>
      <c r="G4" s="154">
        <f ca="1">IFERROR(NOW()-F4,"-")</f>
        <v>4.5172407407444553</v>
      </c>
      <c r="H4" s="155">
        <v>45929.455266203702</v>
      </c>
      <c r="I4" s="152" t="str">
        <f>IFERROR(VLOOKUP(D4,DB!A:F,6,0),"")</f>
        <v>SCECO</v>
      </c>
      <c r="J4" s="152" t="str">
        <f>IFERROR(VLOOKUP(D4,DB!A:G,7,0),"")</f>
        <v>In progress</v>
      </c>
      <c r="K4" s="151" t="s">
        <v>39076</v>
      </c>
      <c r="L4" s="152"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1" t="s">
        <v>39079</v>
      </c>
      <c r="B5" s="152" t="s">
        <v>5398</v>
      </c>
      <c r="C5" s="151">
        <v>1</v>
      </c>
      <c r="D5" s="152" t="s">
        <v>33408</v>
      </c>
      <c r="E5" s="151" t="s">
        <v>38964</v>
      </c>
      <c r="F5" s="153">
        <v>45934.942245370374</v>
      </c>
      <c r="G5" s="154">
        <f ca="1">IFERROR(NOW()-F5,"-")</f>
        <v>3.4559675925920601</v>
      </c>
      <c r="H5" s="155">
        <v>45934.470231481479</v>
      </c>
      <c r="I5" s="152" t="str">
        <f>IFERROR(VLOOKUP(D5,DB!A:F,6,0),"")</f>
        <v>SCECO</v>
      </c>
      <c r="J5" s="152" t="str">
        <f>IFERROR(VLOOKUP(D5,DB!A:G,7,0),"")</f>
        <v>Dead</v>
      </c>
      <c r="K5" s="151" t="s">
        <v>39076</v>
      </c>
      <c r="L5" s="152"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2" t="str">
        <f>IFERROR(VLOOKUP(D6,DB!A:K,11,0),"")</f>
        <v>R6</v>
      </c>
      <c r="C6" s="152">
        <v>1</v>
      </c>
      <c r="D6" s="152" t="s">
        <v>33684</v>
      </c>
      <c r="E6" s="151" t="s">
        <v>39075</v>
      </c>
      <c r="F6" s="157">
        <v>45937.809027777781</v>
      </c>
      <c r="G6" s="154">
        <f ca="1">IFERROR(NOW()-F6,"-")</f>
        <v>0.58918518518476048</v>
      </c>
      <c r="H6" s="157">
        <v>45937.667847222219</v>
      </c>
      <c r="I6" s="152" t="str">
        <f>IFERROR(VLOOKUP(D6,DB!A:F,6,0),"")</f>
        <v>SCECO</v>
      </c>
      <c r="J6" s="152" t="str">
        <f>IFERROR(VLOOKUP(D6,DB!A:G,7,0),"")</f>
        <v>Weak</v>
      </c>
      <c r="K6" s="158" t="s">
        <v>39081</v>
      </c>
      <c r="L6" s="152" t="str">
        <f>IFERROR(VLOOKUP(D6,DB!A:I,9,0),"")</f>
        <v>Latis</v>
      </c>
    </row>
    <row r="7" spans="1:16383" ht="31.5" customHeight="1">
      <c r="A7" s="162" t="s">
        <v>39082</v>
      </c>
      <c r="B7" s="163" t="str">
        <f>IFERROR(VLOOKUP(D7,DB!A:K,11,0),"")</f>
        <v>R6</v>
      </c>
      <c r="C7" s="164">
        <v>1</v>
      </c>
      <c r="D7" s="163" t="s">
        <v>34597</v>
      </c>
      <c r="E7" s="165" t="s">
        <v>38964</v>
      </c>
      <c r="F7" s="166">
        <v>45938.35597222222</v>
      </c>
      <c r="G7" s="154">
        <f ca="1">IFERROR(NOW()-F7,"-")</f>
        <v>4.2240740745910443E-2</v>
      </c>
      <c r="H7" s="166">
        <v>45938.338101851848</v>
      </c>
      <c r="I7" s="163" t="str">
        <f>IFERROR(VLOOKUP(D7,DB!A:F,6,0),"")</f>
        <v>Generator-SG</v>
      </c>
      <c r="J7" s="163" t="str">
        <f>IFERROR(VLOOKUP(D7,DB!A:G,7,0),"")</f>
        <v>Vandalized</v>
      </c>
      <c r="K7" s="167" t="s">
        <v>39083</v>
      </c>
      <c r="L7" s="163" t="str">
        <f>IFERROR(VLOOKUP(D7,DB!A:I,9,0),"")</f>
        <v>Latis</v>
      </c>
    </row>
    <row r="8" spans="1:16383" ht="31.5" customHeight="1">
      <c r="A8" s="162" t="s">
        <v>39084</v>
      </c>
      <c r="B8" s="163" t="str">
        <f>IFERROR(VLOOKUP(D8,DB!A:K,11,0),"")</f>
        <v>R6</v>
      </c>
      <c r="C8" s="164">
        <v>1</v>
      </c>
      <c r="D8" s="163" t="s">
        <v>36888</v>
      </c>
      <c r="E8" s="165" t="s">
        <v>38964</v>
      </c>
      <c r="F8" s="166">
        <v>45938.341550925928</v>
      </c>
      <c r="G8" s="154">
        <f ca="1">IFERROR(NOW()-F8,"-")</f>
        <v>5.6662037037312984E-2</v>
      </c>
      <c r="H8" s="166">
        <v>45938.335810185185</v>
      </c>
      <c r="I8" s="163" t="str">
        <f>IFERROR(VLOOKUP(D8,DB!A:F,6,0),"")</f>
        <v>Generator-SG</v>
      </c>
      <c r="J8" s="163" t="str">
        <f>IFERROR(VLOOKUP(D8,DB!A:G,7,0),"")</f>
        <v>Vandalized</v>
      </c>
      <c r="K8" s="167" t="s">
        <v>39085</v>
      </c>
      <c r="L8" s="163" t="str">
        <f>IFERROR(VLOOKUP(D8,DB!A:I,9,0),"")</f>
        <v>Latis</v>
      </c>
    </row>
    <row r="9" spans="1:16383" ht="31.5" customHeight="1">
      <c r="A9" s="110"/>
      <c r="B9" s="152" t="str">
        <f>IFERROR(VLOOKUP(D9,DB!A:K,11,0),"")</f>
        <v/>
      </c>
      <c r="C9" s="111"/>
      <c r="D9" s="109"/>
      <c r="E9" s="112"/>
      <c r="F9" s="113"/>
      <c r="G9" s="81">
        <f ca="1">IFERROR(NOW()-F9,"-")</f>
        <v>45938.398212962966</v>
      </c>
      <c r="H9" s="113"/>
      <c r="I9" s="109" t="str">
        <f>IFERROR(VLOOKUP(D9,DB!A:F,6,0),"")</f>
        <v/>
      </c>
      <c r="J9" s="108" t="str">
        <f>IFERROR(VLOOKUP(D9,DB!A:G,7,0),"")</f>
        <v/>
      </c>
      <c r="K9" s="114"/>
      <c r="L9" s="115" t="str">
        <f>IFERROR(VLOOKUP(D9,DB!A:I,9,0),"")</f>
        <v/>
      </c>
    </row>
    <row r="10" spans="1:16383" ht="31.5" customHeight="1">
      <c r="A10" s="110"/>
      <c r="B10" s="152" t="str">
        <f>IFERROR(VLOOKUP(D10,DB!A:K,11,0),"")</f>
        <v/>
      </c>
      <c r="C10" s="111"/>
      <c r="D10" s="149"/>
      <c r="E10" s="112"/>
      <c r="F10" s="113"/>
      <c r="G10" s="81">
        <f ca="1">IFERROR(NOW()-F10,"-")</f>
        <v>45938.398212962966</v>
      </c>
      <c r="H10" s="113"/>
      <c r="I10" s="109" t="str">
        <f>IFERROR(VLOOKUP(D10,DB!A:F,6,0),"")</f>
        <v/>
      </c>
      <c r="J10" s="108" t="str">
        <f>IFERROR(VLOOKUP(D10,DB!A:G,7,0),"")</f>
        <v/>
      </c>
      <c r="K10" s="114"/>
      <c r="L10" s="115" t="str">
        <f>IFERROR(VLOOKUP(D10,DB!A:I,9,0),"")</f>
        <v/>
      </c>
    </row>
    <row r="11" spans="1:16383" ht="31.5" customHeight="1">
      <c r="A11" s="110"/>
      <c r="B11" s="152" t="str">
        <f>IFERROR(VLOOKUP(D11,DB!A:K,11,0),"")</f>
        <v/>
      </c>
      <c r="C11" s="111"/>
      <c r="D11" s="109"/>
      <c r="E11" s="112"/>
      <c r="F11" s="113"/>
      <c r="G11" s="81">
        <f ca="1">IFERROR(NOW()-F11,"-")</f>
        <v>45938.398212962966</v>
      </c>
      <c r="H11" s="113"/>
      <c r="I11" s="109" t="str">
        <f>IFERROR(VLOOKUP(D11,DB!A:F,6,0),"")</f>
        <v/>
      </c>
      <c r="J11" s="108" t="str">
        <f>IFERROR(VLOOKUP(D11,DB!A:G,7,0),"")</f>
        <v/>
      </c>
      <c r="K11" s="114"/>
      <c r="L11" s="115" t="str">
        <f>IFERROR(VLOOKUP(D11,DB!A:I,9,0),"")</f>
        <v/>
      </c>
    </row>
    <row r="12" spans="1:16383" ht="31.5" customHeight="1">
      <c r="A12" s="110"/>
      <c r="B12" s="152" t="str">
        <f>IFERROR(VLOOKUP(D12,DB!A:K,11,0),"")</f>
        <v/>
      </c>
      <c r="C12" s="111"/>
      <c r="D12" s="150"/>
      <c r="E12" s="112"/>
      <c r="F12" s="113"/>
      <c r="G12" s="81">
        <f ca="1">IFERROR(NOW()-F12,"-")</f>
        <v>45938.398212962966</v>
      </c>
      <c r="H12" s="113"/>
      <c r="I12" s="109" t="str">
        <f>IFERROR(VLOOKUP(D12,DB!A:F,6,0),"")</f>
        <v/>
      </c>
      <c r="J12" s="108" t="str">
        <f>IFERROR(VLOOKUP(D12,DB!A:G,7,0),"")</f>
        <v/>
      </c>
      <c r="K12" s="114"/>
      <c r="L12" s="115" t="str">
        <f>IFERROR(VLOOKUP(D12,DB!A:I,9,0),"")</f>
        <v/>
      </c>
    </row>
    <row r="13" spans="1:16383" ht="31.5" customHeight="1">
      <c r="A13" s="110"/>
      <c r="B13" s="152" t="str">
        <f>IFERROR(VLOOKUP(D13,DB!A:K,11,0),"")</f>
        <v/>
      </c>
      <c r="C13" s="111"/>
      <c r="D13" s="109"/>
      <c r="E13" s="112"/>
      <c r="F13" s="113"/>
      <c r="G13" s="81">
        <f ca="1">IFERROR(NOW()-F13,"-")</f>
        <v>45938.398212962966</v>
      </c>
      <c r="H13" s="113"/>
      <c r="I13" s="109" t="str">
        <f>IFERROR(VLOOKUP(D13,DB!A:F,6,0),"")</f>
        <v/>
      </c>
      <c r="J13" s="108" t="str">
        <f>IFERROR(VLOOKUP(D13,DB!A:G,7,0),"")</f>
        <v/>
      </c>
      <c r="K13" s="114"/>
      <c r="L13" s="115" t="str">
        <f>IFERROR(VLOOKUP(D13,DB!A:I,9,0),"")</f>
        <v/>
      </c>
    </row>
    <row r="14" spans="1:16383" ht="31.5" customHeight="1">
      <c r="A14" s="110"/>
      <c r="B14" s="152" t="str">
        <f>IFERROR(VLOOKUP(D14,DB!A:K,11,0),"")</f>
        <v/>
      </c>
      <c r="C14" s="111"/>
      <c r="D14" s="109"/>
      <c r="E14" s="112"/>
      <c r="F14" s="113"/>
      <c r="G14" s="81">
        <f ca="1">IFERROR(NOW()-F14,"-")</f>
        <v>45938.398212962966</v>
      </c>
      <c r="H14" s="113"/>
      <c r="I14" s="109" t="str">
        <f>IFERROR(VLOOKUP(D14,DB!A:F,6,0),"")</f>
        <v/>
      </c>
      <c r="J14" s="108" t="str">
        <f>IFERROR(VLOOKUP(D14,DB!A:G,7,0),"")</f>
        <v/>
      </c>
      <c r="K14" s="114"/>
      <c r="L14" s="115" t="str">
        <f>IFERROR(VLOOKUP(D14,DB!A:I,9,0),"")</f>
        <v/>
      </c>
    </row>
    <row r="15" spans="1:16383" ht="31.5" customHeight="1">
      <c r="A15" s="110"/>
      <c r="B15" s="152" t="str">
        <f>IFERROR(VLOOKUP(D15,DB!A:K,11,0),"")</f>
        <v/>
      </c>
      <c r="C15" s="111"/>
      <c r="D15" s="109"/>
      <c r="E15" s="112"/>
      <c r="F15" s="113"/>
      <c r="G15" s="81">
        <f ca="1">IFERROR(NOW()-F15,"-")</f>
        <v>45938.398212962966</v>
      </c>
      <c r="H15" s="113"/>
      <c r="I15" s="109" t="str">
        <f>IFERROR(VLOOKUP(D15,DB!A:F,6,0),"")</f>
        <v/>
      </c>
      <c r="J15" s="108" t="str">
        <f>IFERROR(VLOOKUP(D15,DB!A:G,7,0),"")</f>
        <v/>
      </c>
      <c r="K15" s="114"/>
      <c r="L15" s="115" t="str">
        <f>IFERROR(VLOOKUP(D15,DB!A:I,9,0),"")</f>
        <v/>
      </c>
    </row>
    <row r="16" spans="1:16383" ht="31.5" customHeight="1">
      <c r="A16" s="110"/>
      <c r="B16" s="152" t="str">
        <f>IFERROR(VLOOKUP(D16,DB!A:K,11,0),"")</f>
        <v/>
      </c>
      <c r="C16" s="111"/>
      <c r="D16" s="109"/>
      <c r="E16" s="112"/>
      <c r="F16" s="113"/>
      <c r="G16" s="81">
        <f ca="1">IFERROR(NOW()-F16,"-")</f>
        <v>45938.398212962966</v>
      </c>
      <c r="H16" s="113"/>
      <c r="I16" s="109" t="str">
        <f>IFERROR(VLOOKUP(D16,DB!A:F,6,0),"")</f>
        <v/>
      </c>
      <c r="J16" s="108" t="str">
        <f>IFERROR(VLOOKUP(D16,DB!A:G,7,0),"")</f>
        <v/>
      </c>
      <c r="K16" s="114"/>
      <c r="L16" s="115" t="str">
        <f>IFERROR(VLOOKUP(D16,DB!A:I,9,0),"")</f>
        <v/>
      </c>
    </row>
    <row r="17" spans="1:12" ht="31.5" customHeight="1">
      <c r="A17" s="110"/>
      <c r="B17" s="152" t="str">
        <f>IFERROR(VLOOKUP(D17,DB!A:K,11,0),"")</f>
        <v/>
      </c>
      <c r="C17" s="111"/>
      <c r="D17" s="109"/>
      <c r="E17" s="112"/>
      <c r="F17" s="113"/>
      <c r="G17" s="81">
        <f ca="1">IFERROR(NOW()-F17,"-")</f>
        <v>45938.398212962966</v>
      </c>
      <c r="H17" s="113"/>
      <c r="I17" s="109" t="str">
        <f>IFERROR(VLOOKUP(D17,DB!A:F,6,0),"")</f>
        <v/>
      </c>
      <c r="J17" s="108" t="str">
        <f>IFERROR(VLOOKUP(D17,DB!A:G,7,0),"")</f>
        <v/>
      </c>
      <c r="K17" s="114"/>
      <c r="L17" s="115" t="str">
        <f>IFERROR(VLOOKUP(D17,DB!A:I,9,0),"")</f>
        <v/>
      </c>
    </row>
    <row r="18" spans="1:12" ht="31.5" customHeight="1">
      <c r="A18" s="110"/>
      <c r="B18" s="152" t="str">
        <f>IFERROR(VLOOKUP(D18,DB!A:K,11,0),"")</f>
        <v/>
      </c>
      <c r="C18" s="111"/>
      <c r="D18" s="109"/>
      <c r="E18" s="112"/>
      <c r="F18" s="113"/>
      <c r="G18" s="81">
        <f ca="1">IFERROR(NOW()-F18,"-")</f>
        <v>45938.398212962966</v>
      </c>
      <c r="H18" s="113"/>
      <c r="I18" s="109" t="str">
        <f>IFERROR(VLOOKUP(D18,DB!A:F,6,0),"")</f>
        <v/>
      </c>
      <c r="J18" s="108" t="str">
        <f>IFERROR(VLOOKUP(D18,DB!A:G,7,0),"")</f>
        <v/>
      </c>
      <c r="K18" s="114"/>
      <c r="L18" s="115" t="str">
        <f>IFERROR(VLOOKUP(D18,DB!A:I,9,0),"")</f>
        <v/>
      </c>
    </row>
    <row r="19" spans="1:12" ht="31.5" customHeight="1">
      <c r="A19" s="110"/>
      <c r="B19" s="152" t="str">
        <f>IFERROR(VLOOKUP(D19,DB!A:K,11,0),"")</f>
        <v/>
      </c>
      <c r="C19" s="111"/>
      <c r="D19" s="109"/>
      <c r="E19" s="112"/>
      <c r="F19" s="113"/>
      <c r="G19" s="81">
        <f ca="1">IFERROR(NOW()-F19,"-")</f>
        <v>45938.398212962966</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45938.398212962966</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45938.398212962966</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45938.398212962966</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45938.398212962966</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45938.398212962966</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45938.398212962966</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45938.398212962966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45938.398212962966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45938.398212962966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45938.398212962966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45938.398212962966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45938.398212962966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45938.398212962966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45938.398212962966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45938.398212962966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45938.398212962966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45938.398212962966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45938.398212962966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45938.398212962966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45938.398212962966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45938.398212962966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45938.398212962966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45938.398212962966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45938.398212962966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45938.398212962966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45938.398212962966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45938.398212962966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45938.398212962966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45938.398212962966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45938.398212962966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45938.398212962966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45938.398212962966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45938.398212962966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45938.398212962966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45938.398212962966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45938.398212962966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45938.398212962966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45938.398212962966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45938.398212962966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45938.398212962966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45938.398212962966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45938.398212962966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45938.398212962966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45938.398212962966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45938.398212962966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45938.398212962966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45938.398212962966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45938.398212962966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45938.398212962966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45938.398212962966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45938.398212962966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45938.398212962966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45938.398212962966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45938.398212962966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45938.398212962966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45938.398212962966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45938.398212962966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45938.398212962966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45938.398212962966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45938.398212962966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45938.398212962966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45938.398212962966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45938.398212962966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45938.398212962966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45938.398212962966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45938.398212962966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45938.398212962966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45938.398212962966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45938.398212962966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45938.398212962966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45938.398212962966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45938.398212962966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45938.398212962966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45938.398212962966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45938.398212962966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45938.398212962966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45938.398212962966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45938.398212962966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45938.398212962966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45938.398212962966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45938.398212962966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45938.398212962966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45938.398212962966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45938.398212962966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45938.398212962966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45938.398212962966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45938.398212962966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45938.398212962966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45938.398212962966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45938.398212962966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45938.398212962966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45938.398212962966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45938.398212962966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45938.398212962966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45938.398212962966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45938.398212962966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45938.398212962966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45938.398212962966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45938.398212962966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45938.398212962966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45938.398212962966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45938.398212962966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45938.398212962966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45938.398212962966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45938.398212962966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45938.398212962966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45938.398212962966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45938.398212962966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45938.398212962966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45938.398212962966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45938.398212962966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45938.398212962966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45938.398212962966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45938.398212962966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45938.398212962966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45938.398212962966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45938.398212962966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45938.398212962966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45938.398212962966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45938.398212962966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45938.398212962966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45938.398212962966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45938.398212962966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45938.398212962966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45938.398212962966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45938.398212962966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45938.398212962966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45938.398212962966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45938.398212962966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45938.398212962966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45938.398212962966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45938.398212962966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45938.398212962966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45938.398212962966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45938.398212962966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45938.398212962966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45938.398212962966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45938.398212962966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45938.398212962966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45938.398212962966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45938.398212962966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45938.398212962966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45938.398212962966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45938.398212962966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45938.398212962966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45938.398212962966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45938.398212962966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45938.398212962966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45938.398212962966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45938.398212962966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45938.398212962966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45938.398212962966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45938.398212962966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45938.398212962966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45938.398212962966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45938.398212962966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45938.398212962966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45938.398212962966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45938.398212962966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45938.398212962966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45938.398212962966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45938.398212962966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45938.398212962966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45938.398212962966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45938.398212962966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45938.398212962966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45938.398212962966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45938.398212962966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45938.398212962966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45938.398212962966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45938.398212962966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45938.398212962966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45938.398212962966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45938.398212962966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45938.398212962966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45938.398212962966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45938.398212962966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45938.398212962966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45938.398212962966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45938.398212962966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45938.398212962966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45938.398212962966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45938.398212962966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45938.398212962966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45938.398212962966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45938.398212962966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45938.398212962966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45938.398212962966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45938.398212962966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45938.398212962966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45938.398212962966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45938.398212962966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45938.398212962966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45938.398212962966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45938.398212962966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45938.398212962966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45938.398212962966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45938.398212962966</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45938.398212962966</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45938.398212962966</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45938.398212962966</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45938.398212962966</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45938.398212962966</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45938.398212962966</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45938.398212962966</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45938.398212962966</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45938.398212962966</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45938.398212962966</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45938.398212962966</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45938.398212962966</v>
      </c>
      <c r="H229" s="113"/>
      <c r="I229" s="109" t="str">
        <f>IFERROR(VLOOKUP(D229,DB!A:F,6,0),"")</f>
        <v/>
      </c>
      <c r="J229" s="108" t="str">
        <f>IFERROR(VLOOKUP(D229,DB!A:G,7,0),"")</f>
        <v/>
      </c>
      <c r="K229" s="114"/>
      <c r="L229" s="115" t="str">
        <f>IFERROR(VLOOKUP(D229,DB!A:I,9,0),"")</f>
        <v/>
      </c>
    </row>
    <row r="230" spans="1:12" ht="31.5" customHeight="1">
      <c r="A230" s="110"/>
      <c r="B230" s="109" t="str">
        <f>IFERROR(VLOOKUP(D230,DB!A:K,11,0),"")</f>
        <v/>
      </c>
      <c r="C230" s="111"/>
      <c r="D230" s="109"/>
      <c r="E230" s="112"/>
      <c r="F230" s="113"/>
      <c r="G230" s="81">
        <f ca="1">IFERROR(NOW()-F230,"-")</f>
        <v>45938.398212962966</v>
      </c>
      <c r="H230" s="113"/>
      <c r="I230" s="109" t="str">
        <f>IFERROR(VLOOKUP(D230,DB!A:F,6,0),"")</f>
        <v/>
      </c>
      <c r="J230" s="108" t="str">
        <f>IFERROR(VLOOKUP(D230,DB!A:G,7,0),"")</f>
        <v/>
      </c>
      <c r="K230" s="114"/>
      <c r="L230" s="115" t="str">
        <f>IFERROR(VLOOKUP(D230,DB!A:I,9,0),"")</f>
        <v/>
      </c>
    </row>
    <row r="231" spans="1:12" ht="31.5" customHeight="1">
      <c r="A231" s="110"/>
      <c r="B231" s="109" t="str">
        <f>IFERROR(VLOOKUP(D231,DB!A:K,11,0),"")</f>
        <v/>
      </c>
      <c r="C231" s="111"/>
      <c r="D231" s="109"/>
      <c r="E231" s="112"/>
      <c r="F231" s="113"/>
      <c r="G231" s="81">
        <f ca="1">IFERROR(NOW()-F231,"-")</f>
        <v>45938.398212962966</v>
      </c>
      <c r="H231" s="113"/>
      <c r="I231" s="109" t="str">
        <f>IFERROR(VLOOKUP(D231,DB!A:F,6,0),"")</f>
        <v/>
      </c>
      <c r="J231" s="108" t="str">
        <f>IFERROR(VLOOKUP(D231,DB!A:G,7,0),"")</f>
        <v/>
      </c>
      <c r="K231" s="114"/>
      <c r="L231" s="115"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2025-10-08T06:33:52Z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