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54" documentId="13_ncr:1_{F6CB121F-512D-4AA6-A0C1-0FB36C537598}" xr6:coauthVersionLast="47" xr6:coauthVersionMax="47" xr10:uidLastSave="{92D25BE8-B074-4841-A1BD-27CE474AE63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c r="B8" i="4"/>
  <c r="B4" i="6"/>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<sst xmlns="http://schemas.openxmlformats.org/spreadsheetml/2006/main" count="178619" uniqueCount="39091">
  <si>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</si>
  <si>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</si>
  <si>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</si>
  <si>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</si>
  <si>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</si>
  <si>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</si>
  <si>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</si>
  <si>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</si>
  <si>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</si>
  <si>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</si>
  <si>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</si>
  <si>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</si>
  <si>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</si>
  <si>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</si>
  <si>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</si>
  <si>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</si>
  <si>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</si>
  <si>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</si>
  <si>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</si>
  <si>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</si>
  <si>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</si>
  <si>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</si>
  <si>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</si>
  <si>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</si>
  <si>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</si>
  <si>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</si>
  <si>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</si>
  <si>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</si>
  <si>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</si>
  <si>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</si>
  <si>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</si>
  <si>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</si>
  <si>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</si>
  <si>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</si>
  <si>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</si>
  <si>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</si>
  <si>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</si>
  <si>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</si>
  <si>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</si>
  <si>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</si>
  <si>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</si>
  <si>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</si>
  <si>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</si>
  <si>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</si>
  <si>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</si>
  <si>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</si>
  <si>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</si>
  <si>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</si>
  <si>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</si>
  <si>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</si>
  <si>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</si>
  <si>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</si>
  <si>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</si>
  <si>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</si>
  <si>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</si>
  <si>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</si>
  <si>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</si>
  <si>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</si>
  <si>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</si>
  <si>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</si>
  <si>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</si>
  <si>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</si>
  <si>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</si>
  <si>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</si>
  <si>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</si>
  <si>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</si>
  <si>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</si>
  <si>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</si>
  <si>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</si>
  <si>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</si>
  <si>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</si>
  <si>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</si>
  <si>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</si>
  <si>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</si>
  <si>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</si>
  <si>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</si>
  <si>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</si>
  <si>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</si>
  <si>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</si>
  <si>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</si>
  <si>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</si>
  <si>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</si>
  <si>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</si>
  <si>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</si>
  <si>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</si>
  <si>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</si>
  <si>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</si>
  <si>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</si>
  <si>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</si>
  <si>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</si>
  <si>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</si>
  <si>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</si>
  <si>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</si>
  <si>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</si>
  <si>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</si>
  <si>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</si>
  <si>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</si>
  <si>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</si>
  <si>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</si>
  <si>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</si>
  <si>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</si>
  <si>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</si>
  <si>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</si>
  <si>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</si>
  <si>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</si>
  <si>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</si>
  <si>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</si>
  <si>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</si>
  <si>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</si>
  <si>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</si>
  <si>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</si>
  <si>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</si>
  <si>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</si>
  <si>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</si>
  <si>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</si>
  <si>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</si>
  <si>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</si>
  <si>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</si>
  <si>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</si>
  <si>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</si>
  <si>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</si>
  <si>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</si>
  <si>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</si>
  <si>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</si>
  <si>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</si>
  <si>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</si>
  <si>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</si>
  <si>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</si>
  <si>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</si>
  <si>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</si>
  <si>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</si>
  <si>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</si>
  <si>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</si>
  <si>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</si>
  <si>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</si>
  <si>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</si>
  <si>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</si>
  <si>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</si>
  <si>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</si>
  <si>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</si>
  <si>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</si>
  <si>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</si>
  <si>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</si>
  <si>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</si>
  <si>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</si>
  <si>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</si>
  <si>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</si>
  <si>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</si>
  <si>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</si>
  <si>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</si>
  <si>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</si>
  <si>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</si>
  <si>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</si>
  <si>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</si>
  <si>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</si>
  <si>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</si>
  <si>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</si>
  <si>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</si>
  <si>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</si>
  <si>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</si>
  <si>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</si>
  <si>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</si>
  <si>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</si>
  <si>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</si>
  <si>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</si>
  <si>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</si>
  <si>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</si>
  <si>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</si>
  <si>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</si>
  <si>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</si>
  <si>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</si>
  <si>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</si>
  <si>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</si>
  <si>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</si>
  <si>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</si>
  <si>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</si>
  <si>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</si>
  <si>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</si>
  <si>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</si>
  <si>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</si>
  <si>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</si>
  <si>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</si>
  <si>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</si>
  <si>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</si>
  <si>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</si>
  <si>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</si>
  <si>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</si>
  <si>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</si>
  <si>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</si>
  <si>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</si>
  <si>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</si>
  <si>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</si>
  <si>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</si>
  <si>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</si>
  <si>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</si>
  <si>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</si>
  <si>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</si>
  <si>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</si>
  <si>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</si>
  <si>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</si>
  <si>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</si>
  <si>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</si>
  <si>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</si>
  <si>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</si>
  <si>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</si>
  <si>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</si>
  <si>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</si>
  <si>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</si>
  <si>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</si>
  <si>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</si>
  <si>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</si>
  <si>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</si>
  <si>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</si>
  <si>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</si>
  <si>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</si>
  <si>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</si>
  <si>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</si>
  <si>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</si>
  <si>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</si>
  <si>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</si>
  <si>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</si>
  <si>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</si>
  <si>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</si>
  <si>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</si>
  <si>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</si>
  <si>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</si>
  <si>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</si>
  <si>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</si>
  <si>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</si>
  <si>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</si>
  <si>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</si>
  <si>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</si>
  <si>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</si>
  <si>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</si>
  <si>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</si>
  <si>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</si>
  <si>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</si>
  <si>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</si>
  <si>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</si>
  <si>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</si>
  <si>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</si>
  <si>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</si>
  <si>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</si>
  <si>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</si>
  <si>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</si>
  <si>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</si>
  <si>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</si>
  <si>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</si>
  <si>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</si>
  <si>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</si>
  <si>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</si>
  <si>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</si>
  <si>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</si>
  <si>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</si>
  <si>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</si>
  <si>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</si>
  <si>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</si>
  <si>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</si>
  <si>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</si>
  <si>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</si>
  <si>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</si>
  <si>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</si>
  <si>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</si>
  <si>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</si>
  <si>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</si>
  <si>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</si>
  <si>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</si>
  <si>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</si>
  <si>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</si>
  <si>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</si>
  <si>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</si>
  <si>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</si>
  <si>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</si>
  <si>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</si>
  <si>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</si>
  <si>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</si>
  <si>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</si>
  <si>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</si>
  <si>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</si>
  <si>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</si>
  <si>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</si>
  <si>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</si>
  <si>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</si>
  <si>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</si>
  <si>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</si>
  <si>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</si>
  <si>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</si>
  <si>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</si>
  <si>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</si>
  <si>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</si>
  <si>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</si>
  <si>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</si>
  <si>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</si>
  <si>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</si>
  <si>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</si>
  <si>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</si>
  <si>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</si>
  <si>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</si>
  <si>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</si>
  <si>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</si>
  <si>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</si>
  <si>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</si>
  <si>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</si>
  <si>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</si>
  <si>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</si>
  <si>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</si>
  <si>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</si>
  <si>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</si>
  <si>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</si>
  <si>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</si>
  <si>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</si>
  <si>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</si>
  <si>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</si>
  <si>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</si>
  <si>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</si>
  <si>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</si>
  <si>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</si>
  <si>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</si>
  <si>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</si>
  <si>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</si>
  <si>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</si>
  <si>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</si>
  <si>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</si>
  <si>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</si>
  <si>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</si>
  <si>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</si>
  <si>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</si>
  <si>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</si>
  <si>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</si>
  <si>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</si>
  <si>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</si>
  <si>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</si>
  <si>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</si>
  <si>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</si>
  <si>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</si>
  <si>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</si>
  <si>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</si>
  <si>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</si>
  <si>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</si>
  <si>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</si>
  <si>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</si>
  <si>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</si>
  <si>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</si>
  <si>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</si>
  <si>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</si>
  <si>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</si>
  <si>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</si>
  <si>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</si>
  <si>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</si>
  <si>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</si>
  <si>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</si>
  <si>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</si>
  <si>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</si>
  <si>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</si>
  <si>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</si>
  <si>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</si>
  <si>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</si>
  <si>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</si>
  <si>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</si>
  <si>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</si>
  <si>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</si>
  <si>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</si>
  <si>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</si>
  <si>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</si>
  <si>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</si>
  <si>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</si>
  <si>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</si>
  <si>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</si>
  <si>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</si>
  <si>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</si>
  <si>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</si>
  <si>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</si>
  <si>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</si>
  <si>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</si>
  <si>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</si>
  <si>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</si>
  <si>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</si>
  <si>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</si>
  <si>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</si>
  <si>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</si>
  <si>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</si>
  <si>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</si>
  <si>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</si>
  <si>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</si>
  <si>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</si>
  <si>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</si>
  <si>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</si>
  <si>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</si>
  <si>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</si>
  <si>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</si>
  <si>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</si>
  <si>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</si>
  <si>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</si>
  <si>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</si>
  <si>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</si>
  <si>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</si>
  <si>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</si>
  <si>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</si>
  <si>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</si>
  <si>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</si>
  <si>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</si>
  <si>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</si>
  <si>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</si>
  <si>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</si>
  <si>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</si>
  <si>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</si>
  <si>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</si>
  <si>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</si>
  <si>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</si>
  <si>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</si>
  <si>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</si>
  <si>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</si>
  <si>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</si>
  <si>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</si>
  <si>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</si>
  <si>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</si>
  <si>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</si>
  <si>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</si>
  <si>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</si>
  <si>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</si>
  <si>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</si>
  <si>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</si>
  <si>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</si>
  <si>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</si>
  <si>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</si>
  <si>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</si>
  <si>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</si>
  <si>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</si>
  <si>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</si>
  <si>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</si>
  <si>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</si>
  <si>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</si>
  <si>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</si>
  <si>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</si>
  <si>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</si>
  <si>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</si>
  <si>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</si>
  <si>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</si>
  <si>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</si>
  <si>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</si>
  <si>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</si>
  <si>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</si>
  <si>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</si>
  <si>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</si>
  <si>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</si>
  <si>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</si>
  <si>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</si>
  <si>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</si>
  <si>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</si>
  <si>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</si>
  <si>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</si>
  <si>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</si>
  <si>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</si>
  <si>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</si>
  <si>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</si>
  <si>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</si>
  <si>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</si>
  <si>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</si>
  <si>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</si>
  <si>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</si>
  <si>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</si>
  <si>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</si>
  <si>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</si>
  <si>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</si>
  <si>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</si>
  <si>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</si>
  <si>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</si>
  <si>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</si>
  <si>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</si>
  <si>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</si>
  <si>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</si>
  <si>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</si>
  <si>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</si>
  <si>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</si>
  <si>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</si>
  <si>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</si>
  <si>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</si>
  <si>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</si>
  <si>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</si>
  <si>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</si>
  <si>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</si>
  <si>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</si>
  <si>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</si>
  <si>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</si>
  <si>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</si>
  <si>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</si>
  <si>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</si>
  <si>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</si>
  <si>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</si>
  <si>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</si>
  <si>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</si>
  <si>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</si>
  <si>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</si>
  <si>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</si>
  <si>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</si>
  <si>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</si>
  <si>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</si>
  <si>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</si>
  <si>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</si>
  <si>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</si>
  <si>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</si>
  <si>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</si>
  <si>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</si>
  <si>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</si>
  <si>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</si>
  <si>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</si>
  <si>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</si>
  <si>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</si>
  <si>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</si>
  <si>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</si>
  <si>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</si>
  <si>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</si>
  <si>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</si>
  <si>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</si>
  <si>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</si>
  <si>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</si>
  <si>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</si>
  <si>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</si>
  <si>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</si>
  <si>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</si>
  <si>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</si>
  <si>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</si>
  <si>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</si>
  <si>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</si>
  <si>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</si>
  <si>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</si>
  <si>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</si>
  <si>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</si>
  <si>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</si>
  <si>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</si>
  <si>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</si>
  <si>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</si>
  <si>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</si>
  <si>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</si>
  <si>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</si>
  <si>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</si>
  <si>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</si>
  <si>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</si>
  <si>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</si>
  <si>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</si>
  <si>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</si>
  <si>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</si>
  <si>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</si>
  <si>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</si>
  <si>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</si>
  <si>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</si>
  <si>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</si>
  <si>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</si>
  <si>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</si>
  <si>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</si>
  <si>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</si>
  <si>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</si>
  <si>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</si>
  <si>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</si>
  <si>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</si>
  <si>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</si>
  <si>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</si>
  <si>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</si>
  <si>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</si>
  <si>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</si>
  <si>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</si>
  <si>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</si>
  <si>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</si>
  <si>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</si>
  <si>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</si>
  <si>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</si>
  <si>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</si>
  <si>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</si>
  <si>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</si>
  <si>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</si>
  <si>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</si>
  <si>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</si>
  <si>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</si>
  <si>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</si>
  <si>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</si>
  <si>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</si>
  <si>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</si>
  <si>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</si>
  <si>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</si>
  <si>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</si>
  <si>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</si>
  <si>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</si>
  <si>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</si>
  <si>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</si>
  <si>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</si>
  <si>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</si>
  <si>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</si>
  <si>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</si>
  <si>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</si>
  <si>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</si>
  <si>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</si>
  <si>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</si>
  <si>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</si>
  <si>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</si>
  <si>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</si>
  <si>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</si>
  <si>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</si>
  <si>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</si>
  <si>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</si>
  <si>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</si>
  <si>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</si>
  <si>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</si>
  <si>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</si>
  <si>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</si>
  <si>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</si>
  <si>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</si>
  <si>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</si>
  <si>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</si>
  <si>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</si>
  <si>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</si>
  <si>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</si>
  <si>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</si>
  <si>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</si>
  <si>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</si>
  <si>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</si>
  <si>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</si>
  <si>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</si>
  <si>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</si>
  <si>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</si>
  <si>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</si>
  <si>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</si>
  <si>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</si>
  <si>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</si>
  <si>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</si>
  <si>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</si>
  <si>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</si>
  <si>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</si>
  <si>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</si>
  <si>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</si>
  <si>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</si>
  <si>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</si>
  <si>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</si>
  <si>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</si>
  <si>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</si>
  <si>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</si>
  <si>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</si>
  <si>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</si>
  <si>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</si>
  <si>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</si>
  <si>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</si>
  <si>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</si>
  <si>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</si>
  <si>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</si>
  <si>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</si>
  <si>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</si>
  <si>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</si>
  <si>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</si>
  <si>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</si>
  <si>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</si>
  <si>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</si>
  <si>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</si>
  <si>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</si>
  <si>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</si>
  <si>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</si>
  <si>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</si>
  <si>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</si>
  <si>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</si>
  <si>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</si>
  <si>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</si>
  <si>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</si>
  <si>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</si>
  <si>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</si>
  <si>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</si>
  <si>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</si>
  <si>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</si>
  <si>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</si>
  <si>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</si>
  <si>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</si>
  <si>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</si>
  <si>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</si>
  <si>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</si>
  <si>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</si>
  <si>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</si>
  <si>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</si>
  <si>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</si>
  <si>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</si>
  <si>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</si>
  <si>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</si>
  <si>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</si>
  <si>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</si>
  <si>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</si>
  <si>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</si>
  <si>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</si>
  <si>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</si>
  <si>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</si>
  <si>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</si>
  <si>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</si>
  <si>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</si>
  <si>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</si>
  <si>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</si>
  <si>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</si>
  <si>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</si>
  <si>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</si>
  <si>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</si>
  <si>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</si>
  <si>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</si>
  <si>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</si>
  <si>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</si>
  <si>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</si>
  <si>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</si>
  <si>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</si>
  <si>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</si>
  <si>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</si>
  <si>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</si>
  <si>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</si>
  <si>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</si>
  <si>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</si>
  <si>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</si>
  <si>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</si>
  <si>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</si>
  <si>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</si>
  <si>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</si>
  <si>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</si>
  <si>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</si>
  <si>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</si>
  <si>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</si>
  <si>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</si>
  <si>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</si>
  <si>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</si>
  <si>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</si>
  <si>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</si>
  <si>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</si>
  <si>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</si>
  <si>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</si>
  <si>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</si>
  <si>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</si>
  <si>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</si>
  <si>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</si>
  <si>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</si>
  <si>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</si>
  <si>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</si>
  <si>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</si>
  <si>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</si>
  <si>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</si>
  <si>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</si>
  <si>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</si>
  <si>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</si>
  <si>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</si>
  <si>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</si>
  <si>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</si>
  <si>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</si>
  <si>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</si>
  <si>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</si>
  <si>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</si>
  <si>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</si>
  <si>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</si>
  <si>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</si>
  <si>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</si>
  <si>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</si>
  <si>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</si>
  <si>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</si>
  <si>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</si>
  <si>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</si>
  <si>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</si>
  <si>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</si>
  <si>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</si>
  <si>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</si>
  <si>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</si>
  <si>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</si>
  <si>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</si>
  <si>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</si>
  <si>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</si>
  <si>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</si>
  <si>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</si>
  <si>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</si>
  <si>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</si>
  <si>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</si>
  <si>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</si>
  <si>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</si>
  <si>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</si>
  <si>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</si>
  <si>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</si>
  <si>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</si>
  <si>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</si>
  <si>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</si>
  <si>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</si>
  <si>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</si>
  <si>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</si>
  <si>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</si>
  <si>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</si>
  <si>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</si>
  <si>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</si>
  <si>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</si>
  <si>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</si>
  <si>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</si>
  <si>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</si>
  <si>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</si>
  <si>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</si>
  <si>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</si>
  <si>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</si>
  <si>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</si>
  <si>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</si>
  <si>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</si>
  <si>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</si>
  <si>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</si>
  <si>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</si>
  <si>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</si>
  <si>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</si>
  <si>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</si>
  <si>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</si>
  <si>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</si>
  <si>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</si>
  <si>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</si>
  <si>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</si>
  <si>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</si>
  <si>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</si>
  <si>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</si>
  <si>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</si>
  <si>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</si>
  <si>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</si>
  <si>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</si>
  <si>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</si>
  <si>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</si>
  <si>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</si>
  <si>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</si>
  <si>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</si>
  <si>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</si>
  <si>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</si>
  <si>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</si>
  <si>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</si>
  <si>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</si>
  <si>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</si>
  <si>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</si>
  <si>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</si>
  <si>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</si>
  <si>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</si>
  <si>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</si>
  <si>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</si>
  <si>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</si>
  <si>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</si>
  <si>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</si>
  <si>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</si>
  <si>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</si>
  <si>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</si>
  <si>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</si>
  <si>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</si>
  <si>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</si>
  <si>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</si>
  <si>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</si>
  <si>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</si>
  <si>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</si>
  <si>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</si>
  <si>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</si>
  <si>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</si>
  <si>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</si>
  <si>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</si>
  <si>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</si>
  <si>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</si>
  <si>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</si>
  <si>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</si>
  <si>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</si>
  <si>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</si>
  <si>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</si>
  <si>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</si>
  <si>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</si>
  <si>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</si>
  <si>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</si>
  <si>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</si>
  <si>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</si>
  <si>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</si>
  <si>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</si>
  <si>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</si>
  <si>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</si>
  <si>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</si>
  <si>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</si>
  <si>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</si>
  <si>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</si>
  <si>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</si>
  <si>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</si>
  <si>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</si>
  <si>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</si>
  <si>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</si>
  <si>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</si>
  <si>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</si>
  <si>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</si>
  <si>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</si>
  <si>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</si>
  <si>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</si>
  <si>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</si>
  <si>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</si>
  <si>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</si>
  <si>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</si>
  <si>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</si>
  <si>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</si>
  <si>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</si>
  <si>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</si>
  <si>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</si>
  <si>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</si>
  <si>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</si>
  <si>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</si>
  <si>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</si>
  <si>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</si>
  <si>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</si>
  <si>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</si>
  <si>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</si>
  <si>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</si>
  <si>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</si>
  <si>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</si>
  <si>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</si>
  <si>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</si>
  <si>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</si>
  <si>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</si>
  <si>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</si>
  <si>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</si>
  <si>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</si>
  <si>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</si>
  <si>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</si>
  <si>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</si>
  <si>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</si>
  <si>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</si>
  <si>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</si>
  <si>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</si>
  <si>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</si>
  <si>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</si>
  <si>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</si>
  <si>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</si>
  <si>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</si>
  <si>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</si>
  <si>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</si>
  <si>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</si>
  <si>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</si>
  <si>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</si>
  <si>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</si>
  <si>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</si>
  <si>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</si>
  <si>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</si>
  <si>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</si>
  <si>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</si>
  <si>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</si>
  <si>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</si>
  <si>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</si>
  <si>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</si>
  <si>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</si>
  <si>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</si>
  <si>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</si>
  <si>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</si>
  <si>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</si>
  <si>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</si>
  <si>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</si>
  <si>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</si>
  <si>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</si>
  <si>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</si>
  <si>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</si>
  <si>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</si>
  <si>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</si>
  <si>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</si>
  <si>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</si>
  <si>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</si>
  <si>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</si>
  <si>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</si>
  <si>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</si>
  <si>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</si>
  <si>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</si>
  <si>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</si>
  <si>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</si>
  <si>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</si>
  <si>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</si>
  <si>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</si>
  <si>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</si>
  <si>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</si>
  <si>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</si>
  <si>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</si>
  <si>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</si>
  <si>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</si>
  <si>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</si>
  <si>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</si>
  <si>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</si>
  <si>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</si>
  <si>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</si>
  <si>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</si>
  <si>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</si>
  <si>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</si>
  <si>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</si>
  <si>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</si>
  <si>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</si>
  <si>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</si>
  <si>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</si>
  <si>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</si>
  <si>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</si>
  <si>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</si>
  <si>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</si>
  <si>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</si>
  <si>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</si>
  <si>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</si>
  <si>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</si>
  <si>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</si>
  <si>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</si>
  <si>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</si>
  <si>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</si>
  <si>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</si>
  <si>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</si>
  <si>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</si>
  <si>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</si>
  <si>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</si>
  <si>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</si>
  <si>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</si>
  <si>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</si>
  <si>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</si>
  <si>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</si>
  <si>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</si>
  <si>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</si>
  <si>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</si>
  <si>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</si>
  <si>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</si>
  <si>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</si>
  <si>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</si>
  <si>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</si>
  <si>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</si>
  <si>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</si>
  <si>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</si>
  <si>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</si>
  <si>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</si>
  <si>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</si>
  <si>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</si>
  <si>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</si>
  <si>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</si>
  <si>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</si>
  <si>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</si>
  <si>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</si>
  <si>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</si>
  <si>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</si>
  <si>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</si>
  <si>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</si>
  <si>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</si>
  <si>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</si>
  <si>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</si>
  <si>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</si>
  <si>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</si>
  <si>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</si>
  <si>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</si>
  <si>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</si>
  <si>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</si>
  <si>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</si>
  <si>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</si>
  <si>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</si>
  <si>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</si>
  <si>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</si>
  <si>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</si>
  <si>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</si>
  <si>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</si>
  <si>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</si>
  <si>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</si>
  <si>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</si>
  <si>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</si>
  <si>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</si>
  <si>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</si>
  <si>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</si>
  <si>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</si>
  <si>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</si>
  <si>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</si>
  <si>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</si>
  <si>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</si>
  <si>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</si>
  <si>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</si>
  <si>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</si>
  <si>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</si>
  <si>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</si>
  <si>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</si>
  <si>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</si>
  <si>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</si>
  <si>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</si>
  <si>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</si>
  <si>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</si>
  <si>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</si>
  <si>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</si>
  <si>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</si>
  <si>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</si>
  <si>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</si>
  <si>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</si>
  <si>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</si>
  <si>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</si>
  <si>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</si>
  <si>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</si>
  <si>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</si>
  <si>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</si>
  <si>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</si>
  <si>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</si>
  <si>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</si>
  <si>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</si>
  <si>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</si>
  <si>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</si>
  <si>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</si>
  <si>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</si>
  <si>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</si>
  <si>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</si>
  <si>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</si>
  <si>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</si>
  <si>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</si>
  <si>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</si>
  <si>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</si>
  <si>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</si>
  <si>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</si>
  <si>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</si>
  <si>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</si>
  <si>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</si>
  <si>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</si>
  <si>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</si>
  <si>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</si>
  <si>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</si>
  <si>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</si>
  <si>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</si>
  <si>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</si>
  <si>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</si>
  <si>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</si>
  <si>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</si>
  <si>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</si>
  <si>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</si>
  <si>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</si>
  <si>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</si>
  <si>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</si>
  <si>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</si>
  <si>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</si>
  <si>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</si>
  <si>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</si>
  <si>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</si>
  <si>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</si>
  <si>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</si>
  <si>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</si>
  <si>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</si>
  <si>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</si>
  <si>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</si>
  <si>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</si>
  <si>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</si>
  <si>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</si>
  <si>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</si>
  <si>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</si>
  <si>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</si>
  <si>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</si>
  <si>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</si>
  <si>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</si>
  <si>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</si>
  <si>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</si>
  <si>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</si>
  <si>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</si>
  <si>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</si>
  <si>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</si>
  <si>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</si>
  <si>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</si>
  <si>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</si>
  <si>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</si>
  <si>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</si>
  <si>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</si>
  <si>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</si>
  <si>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</si>
  <si>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</si>
  <si>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</si>
  <si>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</si>
  <si>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</si>
  <si>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</si>
  <si>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</si>
  <si>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</si>
  <si>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</si>
  <si>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</si>
  <si>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</si>
  <si>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</si>
  <si>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</si>
  <si>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</si>
  <si>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</si>
  <si>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</si>
  <si>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</si>
  <si>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</si>
  <si>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</si>
  <si>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</si>
  <si>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</si>
  <si>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</si>
  <si>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</si>
  <si>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</si>
  <si>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</si>
  <si>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</si>
  <si>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</si>
  <si>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</si>
  <si>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</si>
  <si>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</si>
  <si>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</si>
  <si>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</si>
  <si>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</si>
  <si>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</si>
  <si>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</si>
  <si>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</si>
  <si>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</si>
  <si>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</si>
  <si>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</si>
  <si>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</si>
  <si>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</si>
  <si>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</si>
  <si>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</si>
  <si>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</si>
  <si>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</si>
  <si>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</si>
  <si>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</si>
  <si>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</si>
  <si>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</si>
  <si>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</si>
  <si>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</si>
  <si>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</si>
  <si>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</si>
  <si>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</si>
  <si>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</si>
  <si>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</si>
  <si>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</si>
  <si>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</si>
  <si>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</si>
  <si>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</si>
  <si>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</si>
  <si>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</si>
  <si>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</si>
  <si>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</si>
  <si>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</si>
  <si>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</si>
  <si>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</si>
  <si>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</si>
  <si>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</si>
  <si>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</si>
  <si>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</si>
  <si>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</si>
  <si>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</si>
  <si>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</si>
  <si>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</si>
  <si>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</si>
  <si>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</si>
  <si>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</si>
  <si>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</si>
  <si>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</si>
  <si>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</si>
  <si>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</si>
  <si>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</si>
  <si>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</si>
  <si>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</si>
  <si>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</si>
  <si>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</si>
  <si>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</si>
  <si>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</si>
  <si>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</si>
  <si>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</si>
  <si>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</si>
  <si>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</si>
  <si>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</si>
  <si>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</si>
  <si>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</si>
  <si>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</si>
  <si>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</si>
  <si>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</si>
  <si>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</si>
  <si>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</si>
  <si>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</si>
  <si>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</si>
  <si>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</si>
  <si>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</si>
  <si>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</si>
  <si>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</si>
  <si>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</si>
  <si>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</si>
  <si>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</si>
  <si>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</si>
  <si>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</si>
  <si>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</si>
  <si>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</si>
  <si>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</si>
  <si>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</si>
  <si>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</si>
  <si>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</si>
  <si>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</si>
  <si>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</si>
  <si>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</si>
  <si>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</si>
  <si>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</si>
  <si>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</si>
  <si>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</si>
  <si>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</si>
  <si>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</si>
  <si>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</si>
  <si>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</si>
  <si>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</si>
  <si>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</si>
  <si>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</si>
  <si>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</si>
  <si>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</si>
  <si>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</si>
  <si>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</si>
  <si>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</si>
  <si>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</si>
  <si>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</si>
  <si>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</si>
  <si>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</si>
  <si>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</si>
  <si>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</si>
  <si>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</si>
  <si>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</si>
  <si>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</si>
  <si>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</si>
  <si>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</si>
  <si>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</si>
  <si>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</si>
  <si>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</si>
  <si>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</si>
  <si>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</si>
  <si>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</si>
  <si>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</si>
  <si>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</si>
  <si>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</si>
  <si>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</si>
  <si>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</si>
  <si>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</si>
  <si>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</si>
  <si>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</si>
  <si>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</si>
  <si>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</si>
  <si>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</si>
  <si>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</si>
  <si>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</si>
  <si>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</si>
  <si>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</si>
  <si>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</si>
  <si>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</si>
  <si>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</si>
  <si>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</si>
  <si>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</si>
  <si>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</si>
  <si>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</si>
  <si>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</si>
  <si>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</si>
  <si>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</si>
  <si>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</si>
  <si>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</si>
  <si>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</si>
  <si>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</si>
  <si>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</si>
  <si>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</si>
  <si>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</si>
  <si>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</si>
  <si>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</si>
  <si>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</si>
  <si>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</si>
  <si>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</si>
  <si>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</si>
  <si>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</si>
  <si>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</si>
  <si>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</si>
  <si>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</si>
  <si>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</si>
  <si>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</si>
  <si>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</si>
  <si>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</si>
  <si>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</si>
  <si>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</si>
  <si>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</si>
  <si>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</si>
  <si>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</si>
  <si>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</si>
  <si>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</si>
  <si>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</si>
  <si>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</si>
  <si>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</si>
  <si>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</si>
  <si>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</si>
  <si>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</si>
  <si>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</si>
  <si>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</si>
  <si>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</si>
  <si>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</si>
  <si>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</si>
  <si>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</si>
  <si>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</si>
  <si>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</si>
  <si>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</si>
  <si>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</si>
  <si>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</si>
  <si>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</si>
  <si>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</si>
  <si>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</si>
  <si>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</si>
  <si>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</si>
  <si>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</si>
  <si>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</si>
  <si>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</si>
  <si>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</si>
  <si>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</si>
  <si>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</si>
  <si>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</si>
  <si>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</si>
  <si>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</si>
  <si>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</si>
  <si>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</si>
  <si>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</si>
  <si>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</si>
  <si>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</si>
  <si>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</si>
  <si>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</si>
  <si>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</si>
  <si>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</si>
  <si>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</si>
  <si>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</si>
  <si>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</si>
  <si>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</si>
  <si>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</si>
  <si>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</si>
  <si>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</si>
  <si>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</si>
  <si>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</si>
  <si>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</si>
  <si>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</si>
  <si>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</si>
  <si>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</si>
  <si>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</si>
  <si>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</si>
  <si>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</si>
  <si>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</si>
  <si>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</si>
  <si>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</si>
  <si>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</si>
  <si>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</si>
  <si>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</si>
  <si>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</si>
  <si>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</si>
  <si>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</si>
  <si>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</si>
  <si>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</si>
  <si>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</si>
  <si>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</si>
  <si>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</si>
  <si>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</si>
  <si>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</si>
  <si>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</si>
  <si>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</si>
  <si>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</si>
  <si>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</si>
  <si>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</si>
  <si>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</si>
  <si>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</si>
  <si>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</si>
  <si>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</si>
  <si>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</si>
  <si>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</si>
  <si>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</si>
  <si>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</si>
  <si>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</si>
  <si>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</si>
  <si>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</si>
  <si>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</si>
  <si>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</si>
  <si>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</si>
  <si>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</si>
  <si>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</si>
  <si>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</si>
  <si>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</si>
  <si>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</si>
  <si>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</si>
  <si>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</si>
  <si>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</si>
  <si>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</si>
  <si>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</si>
  <si>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</si>
  <si>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</si>
  <si>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</si>
  <si>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</si>
  <si>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</si>
  <si>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</si>
  <si>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</si>
  <si>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</si>
  <si>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</si>
  <si>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</si>
  <si>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</si>
  <si>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</si>
  <si>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</si>
  <si>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</si>
  <si>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</si>
  <si>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</si>
  <si>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</si>
  <si>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</si>
  <si>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</si>
  <si>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</si>
  <si>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</si>
  <si>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</si>
  <si>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</si>
  <si>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</si>
  <si>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</si>
  <si>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</si>
  <si>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</si>
  <si>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</si>
  <si>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</si>
  <si>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</si>
  <si>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</si>
  <si>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</si>
  <si>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</si>
  <si>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</si>
  <si>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</si>
  <si>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</si>
  <si>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</si>
  <si>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</si>
  <si>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</si>
  <si>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</si>
  <si>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</si>
  <si>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</si>
  <si>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</si>
  <si>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</si>
  <si>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</si>
  <si>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</si>
  <si>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</si>
  <si>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</si>
  <si>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</si>
  <si>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</si>
  <si>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</si>
  <si>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</si>
  <si>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</si>
  <si>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</si>
  <si>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</si>
  <si>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</si>
  <si>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</si>
  <si>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</si>
  <si>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</si>
  <si>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</si>
  <si>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</si>
  <si>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</si>
  <si>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</si>
  <si>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</si>
  <si>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</si>
  <si>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</si>
  <si>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</si>
  <si>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</si>
  <si>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</si>
  <si>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</si>
  <si>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</si>
  <si>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</si>
  <si>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</si>
  <si>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</si>
  <si>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</si>
  <si>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</si>
  <si>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</si>
  <si>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</si>
  <si>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</si>
  <si>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</si>
  <si>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</si>
  <si>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</si>
  <si>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</si>
  <si>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</si>
  <si>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</si>
  <si>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</si>
  <si>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</si>
  <si>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</si>
  <si>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</si>
  <si>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</si>
  <si>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</si>
  <si>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</si>
  <si>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</si>
  <si>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</si>
  <si>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</si>
  <si>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</si>
  <si>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</si>
  <si>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</si>
  <si>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</si>
  <si>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</si>
  <si>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</si>
  <si>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</si>
  <si>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</si>
  <si>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</si>
  <si>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</si>
  <si>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</si>
  <si>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</si>
  <si>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</si>
  <si>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</si>
  <si>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</si>
  <si>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</si>
  <si>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</si>
  <si>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</si>
  <si>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</si>
  <si>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</si>
  <si>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</si>
  <si>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</si>
  <si>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</si>
  <si>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</si>
  <si>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</si>
  <si>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</si>
  <si>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</si>
  <si>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</si>
  <si>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</si>
  <si>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</si>
  <si>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</si>
  <si>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</si>
  <si>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</si>
  <si>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</si>
  <si>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</si>
  <si>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</si>
  <si>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</si>
  <si>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</si>
  <si>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</si>
  <si>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</si>
  <si>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</si>
  <si>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</si>
  <si>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</si>
  <si>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</si>
  <si>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</si>
  <si>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</si>
  <si>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</si>
  <si>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</si>
  <si>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</si>
  <si>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</si>
  <si>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</si>
  <si>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</si>
  <si>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</si>
  <si>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</si>
  <si>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</si>
  <si>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</si>
  <si>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</si>
  <si>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</si>
  <si>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</si>
  <si>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</si>
  <si>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</si>
  <si>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</si>
  <si>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</si>
  <si>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</si>
  <si>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</si>
  <si>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</si>
  <si>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</si>
  <si>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</si>
  <si>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</si>
  <si>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</si>
  <si>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</si>
  <si>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</si>
  <si>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</si>
  <si>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</si>
  <si>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</si>
  <si>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</si>
  <si>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</si>
  <si>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</si>
  <si>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</si>
  <si>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</si>
  <si>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</si>
  <si>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</si>
  <si>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</si>
  <si>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</si>
  <si>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</si>
  <si>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</si>
  <si>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</si>
  <si>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</si>
  <si>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</si>
  <si>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</si>
  <si>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</si>
  <si>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</si>
  <si>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</si>
  <si>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</si>
  <si>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</si>
  <si>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</si>
  <si>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</si>
  <si>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</si>
  <si>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</si>
  <si>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</si>
  <si>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</si>
  <si>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</si>
  <si>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</si>
  <si>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</si>
  <si>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</si>
  <si>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</si>
  <si>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</si>
  <si>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</si>
  <si>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</si>
  <si>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</si>
  <si>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</si>
  <si>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</si>
  <si>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</si>
  <si>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</si>
  <si>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</si>
  <si>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</si>
  <si>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</si>
  <si>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</si>
  <si>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</si>
  <si>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</si>
  <si>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</si>
  <si>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</si>
  <si>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</si>
  <si>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</si>
  <si>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</si>
  <si>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</si>
  <si>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</si>
  <si>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</si>
  <si>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</si>
  <si>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</si>
  <si>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</si>
  <si>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</si>
  <si>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</si>
  <si>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</si>
  <si>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</si>
  <si>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</si>
  <si>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</si>
  <si>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</si>
  <si>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</si>
  <si>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</si>
  <si>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</si>
  <si>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</si>
  <si>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</si>
  <si>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</si>
  <si>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</si>
  <si>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</si>
  <si>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</si>
  <si>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</si>
  <si>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</si>
  <si>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</si>
  <si>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</si>
  <si>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</si>
  <si>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</si>
  <si>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</si>
  <si>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</si>
  <si>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</si>
  <si>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</si>
  <si>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</si>
  <si>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</si>
  <si>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</si>
  <si>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</si>
  <si>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</si>
  <si>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</si>
  <si>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</si>
  <si>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</si>
  <si>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</si>
  <si>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</si>
  <si>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</si>
  <si>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</si>
  <si>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</si>
  <si>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</si>
  <si>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</si>
  <si>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</si>
  <si>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</si>
  <si>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</si>
  <si>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</si>
  <si>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</si>
  <si>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</si>
  <si>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</si>
  <si>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</si>
  <si>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</si>
  <si>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</si>
  <si>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</si>
  <si>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</si>
  <si>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</si>
  <si>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</si>
  <si>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</si>
  <si>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</si>
  <si>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</si>
  <si>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</si>
  <si>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</si>
  <si>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</si>
  <si>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</si>
  <si>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</si>
  <si>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</si>
  <si>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</si>
  <si>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</si>
  <si>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</si>
  <si>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</si>
  <si>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</si>
  <si>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</si>
  <si>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</si>
  <si>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</si>
  <si>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</si>
  <si>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</si>
  <si>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</si>
  <si>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</si>
  <si>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</si>
  <si>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</si>
  <si>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</si>
  <si>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</si>
  <si>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</si>
  <si>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</si>
  <si>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</si>
  <si>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</si>
  <si>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</si>
  <si>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</si>
  <si>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</si>
  <si>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</si>
  <si>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</si>
  <si>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</si>
  <si>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</si>
  <si>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</si>
  <si>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</si>
  <si>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</si>
  <si>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</si>
  <si>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</si>
  <si>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</si>
  <si>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</si>
  <si>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</si>
  <si>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</si>
  <si>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</si>
  <si>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</si>
  <si>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</si>
  <si>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</si>
  <si>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</si>
  <si>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</si>
  <si>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</si>
  <si>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</si>
  <si>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</si>
  <si>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</si>
  <si>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</si>
  <si>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</si>
  <si>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</si>
  <si>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</si>
  <si>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</si>
  <si>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</si>
  <si>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</si>
  <si>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</si>
  <si>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</si>
  <si>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</si>
  <si>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</si>
  <si>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</si>
  <si>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</si>
  <si>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</si>
  <si>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</si>
  <si>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</si>
  <si>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</si>
  <si>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</si>
  <si>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</si>
  <si>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</si>
  <si>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</si>
  <si>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</si>
  <si>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</si>
  <si>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</si>
  <si>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</si>
  <si>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</si>
  <si>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</si>
  <si>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</si>
  <si>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</si>
  <si>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</si>
  <si>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</si>
  <si>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</si>
  <si>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</si>
  <si>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</si>
  <si>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</si>
  <si>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</si>
  <si>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</si>
  <si>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</si>
  <si>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</si>
  <si>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</si>
  <si>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</si>
  <si>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</si>
  <si>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</si>
  <si>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</si>
  <si>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</si>
  <si>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</si>
  <si>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</si>
  <si>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</si>
  <si>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</si>
  <si>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</si>
  <si>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</si>
  <si>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</si>
  <si>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</si>
  <si>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</si>
  <si>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</si>
  <si>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</si>
  <si>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</si>
  <si>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</si>
  <si>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</si>
  <si>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</si>
  <si>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</si>
  <si>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</si>
  <si>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</si>
  <si>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</si>
  <si>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</si>
  <si>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</si>
  <si>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</si>
  <si>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</si>
  <si>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</si>
  <si>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</si>
  <si>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</si>
  <si>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</si>
  <si>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</si>
  <si>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</si>
  <si>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</si>
  <si>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</si>
  <si>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</si>
  <si>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</si>
  <si>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</si>
  <si>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</si>
  <si>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</si>
  <si>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</si>
  <si>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</si>
  <si>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</si>
  <si>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</si>
  <si>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</si>
  <si>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</si>
  <si>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</si>
  <si>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</si>
  <si>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</si>
  <si>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</si>
  <si>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</si>
  <si>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</si>
  <si>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</si>
  <si>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</si>
  <si>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</si>
  <si>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</si>
  <si>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</si>
  <si>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</si>
  <si>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</si>
  <si>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</si>
  <si>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</si>
  <si>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</si>
  <si>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</si>
  <si>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</si>
  <si>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</si>
  <si>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</si>
  <si>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</si>
  <si>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</si>
  <si>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</si>
  <si>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</si>
  <si>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</si>
  <si>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</si>
  <si>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</si>
  <si>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</si>
  <si>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</si>
  <si>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</si>
  <si>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</si>
  <si>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</si>
  <si>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</si>
  <si>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</si>
  <si>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</si>
  <si>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</si>
  <si>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</si>
  <si>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</si>
  <si>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</si>
  <si>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</si>
  <si>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</si>
  <si>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</si>
  <si>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</si>
  <si>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</si>
  <si>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</si>
  <si>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</si>
  <si>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</si>
  <si>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</si>
  <si>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</si>
  <si>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</si>
  <si>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</si>
  <si>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</si>
  <si>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</si>
  <si>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</si>
  <si>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</si>
  <si>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</si>
  <si>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</si>
  <si>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</si>
  <si>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</si>
  <si>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</si>
  <si>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</si>
  <si>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</si>
  <si>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</si>
  <si>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</si>
  <si>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</si>
  <si>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</si>
  <si>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</si>
  <si>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</si>
  <si>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</si>
  <si>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</si>
  <si>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</si>
  <si>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</si>
  <si>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</si>
  <si>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</si>
  <si>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</si>
  <si>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</si>
  <si>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</si>
  <si>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</si>
  <si>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</si>
  <si>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</si>
  <si>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</si>
  <si>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</si>
  <si>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</si>
  <si>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</si>
  <si>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</si>
  <si>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</si>
  <si>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</si>
  <si>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</si>
  <si>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</si>
  <si>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</si>
  <si>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</si>
  <si>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</si>
  <si>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</si>
  <si>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</si>
  <si>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</si>
  <si>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</si>
  <si>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</si>
  <si>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</si>
  <si>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</si>
  <si>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</si>
  <si>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</si>
  <si>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</si>
  <si>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</si>
  <si>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</si>
  <si>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</si>
  <si>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</si>
  <si>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</si>
  <si>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</si>
  <si>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</si>
  <si>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</si>
  <si>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</si>
  <si>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</si>
  <si>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</si>
  <si>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</si>
  <si>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</si>
  <si>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</si>
  <si>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</si>
  <si>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</si>
  <si>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</si>
  <si>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</si>
  <si>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</si>
  <si>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</si>
  <si>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</si>
  <si>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</si>
  <si>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</si>
  <si>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</si>
  <si>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</si>
  <si>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</si>
  <si>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</si>
  <si>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</si>
  <si>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</si>
  <si>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</si>
  <si>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</si>
  <si>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</si>
  <si>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</si>
  <si>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</si>
  <si>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</si>
  <si>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</si>
  <si>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</si>
  <si>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</si>
  <si>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</si>
  <si>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</si>
  <si>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</si>
  <si>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</si>
  <si>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</si>
  <si>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</si>
  <si>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</si>
  <si>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</si>
  <si>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</si>
  <si>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</si>
  <si>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</si>
  <si>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</si>
  <si>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</si>
  <si>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</si>
  <si>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</si>
  <si>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</si>
  <si>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</si>
  <si>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</si>
  <si>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</si>
  <si>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</si>
  <si>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</si>
  <si>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</si>
  <si>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</si>
  <si>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</si>
  <si>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</si>
  <si>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</si>
  <si>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</si>
  <si>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</si>
  <si>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</si>
  <si>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</si>
  <si>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</si>
  <si>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</si>
  <si>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</si>
  <si>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</si>
  <si>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</si>
  <si>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</si>
  <si>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</si>
  <si>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</si>
  <si>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</si>
  <si>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</si>
  <si>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</si>
  <si>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</si>
  <si>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</si>
  <si>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</si>
  <si>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</si>
  <si>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</si>
  <si>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</si>
  <si>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</si>
  <si>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</si>
  <si>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</si>
  <si>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</si>
  <si>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</si>
  <si>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</si>
  <si>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</si>
  <si>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</si>
  <si>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</si>
  <si>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</si>
  <si>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</si>
  <si>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</si>
  <si>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</si>
  <si>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</si>
  <si>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</si>
  <si>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</si>
  <si>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</si>
  <si>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</si>
  <si>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</si>
  <si>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</si>
  <si>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</si>
  <si>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</si>
  <si>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</si>
  <si>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</si>
  <si>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</si>
  <si>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</si>
  <si>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</si>
  <si>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</si>
  <si>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</si>
  <si>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</si>
  <si>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</si>
  <si>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</si>
  <si>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</si>
  <si>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</si>
  <si>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</si>
  <si>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</si>
  <si>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</si>
  <si>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</si>
  <si>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</si>
  <si>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</si>
  <si>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</si>
  <si>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</si>
  <si>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</si>
  <si>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</si>
  <si>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</si>
  <si>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</si>
  <si>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</si>
  <si>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</si>
  <si>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</si>
  <si>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</si>
  <si>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</si>
  <si>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</si>
  <si>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</si>
  <si>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</si>
  <si>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</si>
  <si>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</si>
  <si>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</si>
  <si>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</si>
  <si>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</si>
  <si>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</si>
  <si>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</si>
  <si>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</si>
  <si>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</si>
  <si>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</si>
  <si>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</si>
  <si>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</si>
  <si>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</si>
  <si>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</si>
  <si>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</si>
  <si>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</si>
  <si>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</si>
  <si>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</si>
  <si>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</si>
  <si>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</si>
  <si>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</si>
  <si>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</si>
  <si>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</si>
  <si>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</si>
  <si>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</si>
  <si>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</si>
  <si>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</si>
  <si>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</si>
  <si>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</si>
  <si>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</si>
  <si>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</si>
  <si>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</si>
  <si>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</si>
  <si>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</si>
  <si>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</si>
  <si>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</si>
  <si>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</si>
  <si>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</si>
  <si>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</si>
  <si>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</si>
  <si>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</si>
  <si>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</si>
  <si>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</si>
  <si>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</si>
  <si>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</si>
  <si>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</si>
  <si>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</si>
  <si>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</si>
  <si>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</si>
  <si>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</si>
  <si>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</si>
  <si>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</si>
  <si>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</si>
  <si>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</si>
  <si>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</si>
  <si>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</si>
  <si>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</si>
  <si>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</si>
  <si>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</si>
  <si>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</si>
  <si>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</si>
  <si>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</si>
  <si>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</si>
  <si>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</si>
  <si>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</si>
  <si>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</si>
  <si>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</si>
  <si>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</si>
  <si>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</si>
  <si>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</si>
  <si>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</si>
  <si>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</si>
  <si>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</si>
  <si>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</si>
  <si>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</si>
  <si>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</si>
  <si>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</si>
  <si>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</si>
  <si>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</si>
  <si>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</si>
  <si>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</si>
  <si>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</si>
  <si>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</si>
  <si>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</si>
  <si>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</si>
  <si>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</si>
  <si>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</si>
  <si>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</si>
  <si>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</si>
  <si>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</si>
  <si>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</si>
  <si>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</si>
  <si>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</si>
  <si>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</si>
  <si>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</si>
  <si>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</si>
  <si>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</si>
  <si>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</si>
  <si>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</si>
  <si>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</si>
  <si>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</si>
  <si>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</si>
  <si>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</si>
  <si>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</si>
  <si>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</si>
  <si>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</si>
  <si>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</si>
  <si>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</si>
  <si>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</si>
  <si>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</si>
  <si>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</si>
  <si>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</si>
  <si>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</si>
  <si>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</si>
  <si>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</si>
  <si>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</si>
  <si>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</si>
  <si>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</si>
  <si>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</si>
  <si>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</si>
  <si>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</si>
  <si>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</si>
  <si>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</si>
  <si>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</si>
  <si>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</si>
  <si>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</si>
  <si>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</si>
  <si>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</si>
  <si>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</si>
  <si>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</si>
  <si>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</si>
  <si>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</si>
  <si>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</si>
  <si>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</si>
  <si>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</si>
  <si>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</si>
  <si>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</si>
  <si>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</si>
  <si>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</si>
  <si>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</si>
  <si>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</si>
  <si>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</si>
  <si>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</si>
  <si>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</si>
  <si>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</si>
  <si>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</si>
  <si>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</si>
  <si>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</si>
  <si>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</si>
  <si>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</si>
  <si>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</si>
  <si>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</si>
  <si>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</si>
  <si>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</si>
  <si>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</si>
  <si>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</si>
  <si>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</si>
  <si>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</si>
  <si>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</si>
  <si>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</si>
  <si>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</si>
  <si>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</si>
  <si>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</si>
  <si>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</si>
  <si>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</si>
  <si>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</si>
  <si>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</si>
  <si>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</si>
  <si>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</si>
  <si>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</si>
  <si>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</si>
  <si>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</si>
  <si>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</si>
  <si>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</si>
  <si>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</si>
  <si>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</si>
  <si>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</si>
  <si>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</si>
  <si>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</si>
  <si>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</si>
  <si>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</si>
  <si>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</si>
  <si>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</si>
  <si>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</si>
  <si>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</si>
  <si>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</si>
  <si>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</si>
  <si>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</si>
  <si>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</si>
  <si>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</si>
  <si>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</si>
  <si>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</si>
  <si>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</si>
  <si>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</si>
  <si>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</si>
  <si>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</si>
  <si>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</si>
  <si>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</si>
  <si>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</si>
  <si>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</si>
  <si>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</si>
  <si>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</si>
  <si>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</si>
  <si>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</si>
  <si>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</si>
  <si>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</si>
  <si>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</si>
  <si>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</si>
  <si>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</si>
  <si>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</si>
  <si>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</si>
  <si>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</si>
  <si>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</si>
  <si>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</si>
  <si>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</si>
  <si>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</si>
  <si>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</si>
  <si>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</si>
  <si>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</si>
  <si>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</si>
  <si>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</si>
  <si>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</si>
  <si>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</si>
  <si>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</si>
  <si>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</si>
  <si>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</si>
  <si>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</si>
  <si>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</si>
  <si>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</si>
  <si>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</si>
  <si>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</si>
  <si>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</si>
  <si>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</si>
  <si>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</si>
  <si>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</si>
  <si>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</si>
  <si>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</si>
  <si>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</si>
  <si>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</si>
  <si>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</si>
  <si>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</si>
  <si>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</si>
  <si>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</si>
  <si>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</si>
  <si>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</si>
  <si>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</si>
  <si>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</si>
  <si>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</si>
  <si>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</si>
  <si>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</si>
  <si>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</si>
  <si>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</si>
  <si>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</si>
  <si>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</si>
  <si>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</si>
  <si>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</si>
  <si>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</si>
  <si>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</si>
  <si>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</si>
  <si>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</si>
  <si>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</si>
  <si>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</si>
  <si>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</si>
  <si>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</si>
  <si>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</si>
  <si>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</si>
  <si>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</si>
  <si>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</si>
  <si>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</si>
  <si>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</si>
  <si>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</si>
  <si>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</si>
  <si>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</si>
  <si>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</si>
  <si>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</si>
  <si>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</si>
  <si>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</si>
  <si>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</si>
  <si>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</si>
  <si>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</si>
  <si>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</si>
  <si>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</si>
  <si>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</si>
  <si>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</si>
  <si>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</si>
  <si>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</si>
  <si>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</si>
  <si>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</si>
  <si>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</si>
  <si>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</si>
  <si>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</si>
  <si>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</si>
  <si>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</si>
  <si>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</si>
  <si>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</si>
  <si>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</si>
  <si>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</si>
  <si>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</si>
  <si>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</si>
  <si>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</si>
  <si>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</si>
  <si>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</si>
  <si>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</si>
  <si>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</si>
  <si>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</si>
  <si>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</si>
  <si>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</si>
  <si>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</si>
  <si>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</si>
  <si>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</si>
  <si>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</si>
  <si>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</si>
  <si>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</si>
  <si>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</si>
  <si>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</si>
  <si>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</si>
  <si>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</si>
  <si>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</si>
  <si>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</si>
  <si>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</si>
  <si>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</si>
  <si>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</si>
  <si>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</si>
  <si>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</si>
  <si>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</si>
  <si>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</si>
  <si>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</si>
  <si>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</si>
  <si>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</si>
  <si>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</si>
  <si>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</si>
  <si>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</si>
  <si>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</si>
  <si>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</si>
  <si>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</si>
  <si>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</si>
  <si>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</si>
  <si>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</si>
  <si>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</si>
  <si>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</si>
  <si>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</si>
  <si>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</si>
  <si>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</si>
  <si>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</si>
  <si>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</si>
  <si>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</si>
  <si>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</si>
  <si>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</si>
  <si>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</si>
  <si>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</si>
  <si>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</si>
  <si>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</si>
  <si>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</si>
  <si>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</si>
  <si>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</si>
  <si>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</si>
  <si>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</si>
  <si>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</si>
  <si>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</si>
  <si>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</si>
  <si>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</si>
  <si>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</si>
  <si>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</si>
  <si>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</si>
  <si>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</si>
  <si>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</si>
  <si>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</si>
  <si>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</si>
  <si>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</si>
  <si>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</si>
  <si>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</si>
  <si>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</si>
  <si>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</si>
  <si>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</si>
  <si>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</si>
  <si>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</si>
  <si>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</si>
  <si>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</si>
  <si>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</si>
  <si>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</si>
  <si>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</si>
  <si>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</si>
  <si>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</si>
  <si>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</si>
  <si>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</si>
  <si>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</si>
  <si>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</si>
  <si>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</si>
  <si>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</si>
  <si>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</si>
  <si>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</si>
  <si>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</si>
  <si>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</si>
  <si>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</si>
  <si>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</si>
  <si>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</si>
  <si>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</si>
  <si>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</si>
  <si>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</si>
  <si>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</si>
  <si>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</si>
  <si>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</si>
  <si>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</si>
  <si>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</si>
  <si>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</si>
  <si>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</si>
  <si>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</si>
  <si>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</si>
  <si>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</si>
  <si>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</si>
  <si>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</si>
  <si>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</si>
  <si>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</si>
  <si>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</si>
  <si>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</si>
  <si>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</si>
  <si>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</si>
  <si>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</si>
  <si>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</si>
  <si>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</si>
  <si>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</si>
  <si>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</si>
  <si>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</si>
  <si>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</si>
  <si>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</si>
  <si>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</si>
  <si>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</si>
  <si>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</si>
  <si>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</si>
  <si>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</si>
  <si>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</si>
  <si>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</si>
  <si>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</si>
  <si>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</si>
  <si>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</si>
  <si>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</si>
  <si>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</si>
  <si>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</si>
  <si>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</si>
  <si>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</si>
  <si>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</si>
  <si>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</si>
  <si>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</si>
  <si>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</si>
  <si>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</si>
  <si>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</si>
  <si>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</si>
  <si>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</si>
  <si>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</si>
  <si>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</si>
  <si>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</si>
  <si>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</si>
  <si>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</si>
  <si>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</si>
  <si>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</si>
  <si>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</si>
  <si>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</si>
  <si>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</si>
  <si>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</si>
  <si>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</si>
  <si>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</si>
  <si>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</si>
  <si>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</si>
  <si>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</si>
  <si>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</si>
  <si>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</si>
  <si>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</si>
  <si>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</si>
  <si>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</si>
  <si>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</si>
  <si>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</si>
  <si>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</si>
  <si>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</si>
  <si>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</si>
  <si>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</si>
  <si>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</si>
  <si>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</si>
  <si>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</si>
  <si>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</si>
  <si>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</si>
  <si>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</si>
  <si>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</si>
  <si>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</si>
  <si>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</si>
  <si>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</si>
  <si>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</si>
  <si>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</si>
  <si>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</si>
  <si>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</si>
  <si>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</si>
  <si>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</si>
  <si>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</si>
  <si>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</si>
  <si>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</si>
  <si>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</si>
  <si>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</si>
  <si>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</si>
  <si>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</si>
  <si>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</si>
  <si>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</si>
  <si>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</si>
  <si>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</si>
  <si>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</si>
  <si>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</si>
  <si>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</si>
  <si>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</si>
  <si>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</si>
  <si>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</si>
  <si>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</si>
  <si>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</si>
  <si>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</si>
  <si>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</si>
  <si>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</si>
  <si>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</si>
  <si>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</si>
  <si>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</si>
  <si>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</si>
  <si>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</si>
  <si>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</si>
  <si>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</si>
  <si>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</si>
  <si>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</si>
  <si>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</si>
  <si>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</si>
  <si>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</si>
  <si>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</si>
  <si>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</si>
  <si>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</si>
  <si>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</si>
  <si>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</si>
  <si>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</si>
  <si>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</si>
  <si>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</si>
  <si>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</si>
  <si>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</si>
  <si>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</si>
  <si>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</si>
  <si>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</si>
  <si>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</si>
  <si>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</si>
  <si>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</si>
  <si>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</si>
  <si>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</si>
  <si>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</si>
  <si>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</si>
  <si>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</si>
  <si>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</si>
  <si>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</si>
  <si>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</si>
  <si>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</si>
  <si>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</si>
  <si>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</si>
  <si>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</si>
  <si>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</si>
  <si>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</si>
  <si>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</si>
  <si>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</si>
  <si>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</si>
  <si>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</si>
  <si>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</si>
  <si>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</si>
  <si>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</si>
  <si>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</si>
  <si>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</si>
  <si>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</si>
  <si>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</si>
  <si>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</si>
  <si>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</si>
  <si>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</si>
  <si>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</si>
  <si>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</si>
  <si>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</si>
  <si>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</si>
  <si>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</si>
  <si>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</si>
  <si>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</si>
  <si>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</si>
  <si>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</si>
  <si>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</si>
  <si>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</si>
  <si>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</si>
  <si>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</si>
  <si>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</si>
  <si>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</si>
  <si>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</si>
  <si>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</si>
  <si>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</si>
  <si>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</si>
  <si>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</si>
  <si>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</si>
  <si>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</si>
  <si>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</si>
  <si>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</si>
  <si>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</si>
  <si>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</si>
  <si>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</si>
  <si>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</si>
  <si>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</si>
  <si>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</si>
  <si>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</si>
  <si>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</si>
  <si>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</si>
  <si>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</si>
  <si>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</si>
  <si>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</si>
  <si>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</si>
  <si>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</si>
  <si>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</si>
  <si>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</si>
  <si>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</si>
  <si>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</si>
  <si>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</si>
  <si>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</si>
  <si>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</si>
  <si>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</si>
  <si>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</si>
  <si>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</si>
  <si>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</si>
  <si>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</si>
  <si>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</si>
  <si>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</si>
  <si>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</si>
  <si>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</si>
  <si>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</si>
  <si>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</si>
  <si>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</si>
  <si>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</si>
  <si>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</si>
  <si>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</si>
  <si>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</si>
  <si>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</si>
  <si>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</si>
  <si>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</si>
  <si>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</si>
  <si>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</si>
  <si>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</si>
  <si>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</si>
  <si>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</si>
  <si>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</si>
  <si>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</si>
  <si>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</si>
  <si>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</si>
  <si>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</si>
  <si>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</si>
  <si>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</si>
  <si>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</si>
  <si>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</si>
  <si>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</si>
  <si>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</si>
  <si>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</si>
  <si>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</si>
  <si>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</si>
  <si>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</si>
  <si>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</si>
  <si>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</si>
  <si>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</si>
  <si>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</si>
  <si>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</si>
  <si>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</si>
  <si>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</si>
  <si>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</si>
  <si>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</si>
  <si>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</si>
  <si>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</si>
  <si>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</si>
  <si>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</si>
  <si>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</si>
  <si>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</si>
  <si>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</si>
  <si>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</si>
  <si>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</si>
  <si>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</si>
  <si>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</si>
  <si>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</si>
  <si>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</si>
  <si>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</si>
  <si>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</si>
  <si>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</si>
  <si>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</si>
  <si>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</si>
  <si>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</si>
  <si>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</si>
  <si>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</si>
  <si>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</si>
  <si>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</si>
  <si>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</si>
  <si>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</si>
  <si>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</si>
  <si>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</si>
  <si>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</si>
  <si>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</si>
  <si>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</si>
  <si>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</si>
  <si>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</si>
  <si>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</si>
  <si>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</si>
  <si>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</si>
  <si>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</si>
  <si>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</si>
  <si>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</si>
  <si>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</si>
  <si>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</si>
  <si>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</si>
  <si>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</si>
  <si>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</si>
  <si>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</si>
  <si>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</si>
  <si>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</si>
  <si>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</si>
  <si>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</si>
  <si>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</si>
  <si>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</si>
  <si>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</si>
  <si>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</si>
  <si>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</si>
  <si>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</si>
  <si>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</si>
  <si>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</si>
  <si>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</si>
  <si>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</si>
  <si>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</si>
  <si>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</si>
  <si>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</si>
  <si>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</si>
  <si>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</si>
  <si>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</si>
  <si>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</si>
  <si>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</si>
  <si>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</si>
  <si>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</si>
  <si>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</si>
  <si>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</si>
  <si>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</si>
  <si>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</si>
  <si>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</si>
  <si>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</si>
  <si>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</si>
  <si>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</si>
  <si>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</si>
  <si>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</si>
  <si>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</si>
  <si>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</si>
  <si>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</si>
  <si>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</si>
  <si>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</si>
  <si>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</si>
  <si>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</si>
  <si>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</si>
  <si>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</si>
  <si>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</si>
  <si>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</si>
  <si>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</si>
  <si>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</si>
  <si>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</si>
  <si>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</si>
  <si>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</si>
  <si>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</si>
  <si>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</si>
  <si>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</si>
  <si>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</si>
  <si>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</si>
  <si>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</si>
  <si>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</si>
  <si>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</si>
  <si>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</si>
  <si>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</si>
  <si>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</si>
  <si>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</si>
  <si>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</si>
  <si>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</si>
  <si>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</si>
  <si>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</si>
  <si>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</si>
  <si>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</si>
  <si>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</si>
  <si>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</si>
  <si>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</si>
  <si>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</si>
  <si>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</si>
  <si>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</si>
  <si>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</si>
  <si>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</si>
  <si>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</si>
  <si>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</si>
  <si>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</si>
  <si>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</si>
  <si>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</si>
  <si>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</si>
  <si>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</si>
  <si>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</si>
  <si>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</si>
  <si>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</si>
  <si>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</si>
  <si>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</si>
  <si>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</si>
  <si>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</si>
  <si>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</si>
  <si>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</si>
  <si>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</si>
  <si>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</si>
  <si>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</si>
  <si>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</si>
  <si>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</si>
  <si>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</si>
  <si>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</si>
  <si>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</si>
  <si>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</si>
  <si>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</si>
  <si>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</si>
  <si>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</si>
  <si>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</si>
  <si>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</si>
  <si>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</si>
  <si>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</si>
  <si>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</si>
  <si>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</si>
  <si>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</si>
  <si>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</si>
  <si>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</si>
  <si>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</si>
  <si>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</si>
  <si>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</si>
  <si>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</si>
  <si>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</si>
  <si>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</si>
  <si>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</si>
  <si>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</si>
  <si>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</si>
  <si>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</si>
  <si>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</si>
  <si>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</si>
  <si>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</si>
  <si>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</si>
  <si>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</si>
  <si>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</si>
  <si>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</si>
  <si>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</si>
  <si>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</si>
  <si>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</si>
  <si>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</si>
  <si>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</si>
  <si>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</si>
  <si>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</si>
  <si>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</si>
  <si>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</si>
  <si>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</si>
  <si>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</si>
  <si>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</si>
  <si>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</si>
  <si>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</si>
  <si>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</si>
  <si>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</si>
  <si>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</si>
  <si>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</si>
  <si>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</si>
  <si>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</si>
  <si>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</si>
  <si>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</si>
  <si>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</si>
  <si>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</si>
  <si>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</si>
  <si>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</si>
  <si>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</si>
  <si>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</si>
  <si>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</si>
  <si>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</si>
  <si>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</si>
  <si>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</si>
  <si>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</si>
  <si>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</si>
  <si>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</si>
  <si>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</si>
  <si>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</si>
  <si>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</si>
  <si>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</si>
  <si>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</si>
  <si>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</si>
  <si>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</si>
  <si>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</si>
  <si>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</si>
  <si>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</si>
  <si>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</si>
  <si>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</si>
  <si>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</si>
  <si>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</si>
  <si>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</si>
  <si>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</si>
  <si>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</si>
  <si>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</si>
  <si>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</si>
  <si>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</si>
  <si>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</si>
  <si>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</si>
  <si>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</si>
  <si>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</si>
  <si>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</si>
  <si>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</si>
  <si>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</si>
  <si>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</si>
  <si>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</si>
  <si>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</si>
  <si>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</si>
  <si>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</si>
  <si>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</si>
  <si>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</si>
  <si>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</si>
  <si>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</si>
  <si>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</si>
  <si>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</si>
  <si>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</si>
  <si>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</si>
  <si>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</si>
  <si>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</si>
  <si>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</si>
  <si>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</si>
  <si>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</si>
  <si>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</si>
  <si>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</si>
  <si>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</si>
  <si>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</si>
  <si>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</si>
  <si>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</si>
  <si>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</si>
  <si>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</si>
  <si>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</si>
  <si>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</si>
  <si>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</si>
  <si>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</si>
  <si>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</si>
  <si>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</si>
  <si>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</si>
  <si>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</si>
  <si>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</si>
  <si>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</si>
  <si>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</si>
  <si>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</si>
  <si>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</si>
  <si>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</si>
  <si>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</si>
  <si>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</si>
  <si>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</si>
  <si>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</si>
  <si>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</si>
  <si>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</si>
  <si>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</si>
  <si>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</si>
  <si>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</si>
  <si>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</si>
  <si>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</si>
  <si>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</si>
  <si>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</si>
  <si>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</si>
  <si>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</si>
  <si>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</si>
  <si>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</si>
  <si>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</si>
  <si>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</si>
  <si>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</si>
  <si>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</si>
  <si>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</si>
  <si>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</si>
  <si>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</si>
  <si>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</si>
  <si>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</si>
  <si>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</si>
  <si>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</si>
  <si>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</si>
  <si>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</si>
  <si>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</si>
  <si>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</si>
  <si>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</si>
  <si>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</si>
  <si>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</si>
  <si>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</si>
  <si>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</si>
  <si>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</si>
  <si>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</si>
  <si>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</si>
  <si>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</si>
  <si>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</si>
  <si>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</si>
  <si>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</si>
  <si>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</si>
  <si>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</si>
  <si>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</si>
  <si>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</si>
  <si>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</si>
  <si>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</si>
  <si>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</si>
  <si>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</si>
  <si>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</si>
  <si>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</si>
  <si>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</si>
  <si>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</si>
  <si>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</si>
  <si>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</si>
  <si>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</si>
  <si>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</si>
  <si>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</si>
  <si>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</si>
  <si>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</si>
  <si>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</si>
  <si>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</si>
  <si>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</si>
  <si>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</si>
  <si>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</si>
  <si>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</si>
  <si>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</si>
  <si>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</si>
  <si>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</si>
  <si>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</si>
  <si>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</si>
  <si>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</si>
  <si>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</si>
  <si>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</si>
  <si>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</si>
  <si>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</si>
  <si>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</si>
  <si>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</si>
  <si>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</si>
  <si>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</si>
  <si>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</si>
  <si>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</si>
  <si>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</si>
  <si>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</si>
  <si>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</si>
  <si>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</si>
  <si>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</si>
  <si>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</si>
  <si>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</si>
  <si>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</si>
  <si>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</si>
  <si>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</si>
  <si>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</si>
  <si>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</si>
  <si>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</si>
  <si>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</si>
  <si>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</si>
  <si>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</si>
  <si>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</si>
  <si>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</si>
  <si>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</si>
  <si>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</si>
  <si>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</si>
  <si>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</si>
  <si>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</si>
  <si>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</si>
  <si>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</si>
  <si>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</si>
  <si>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</si>
  <si>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</si>
  <si>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</si>
  <si>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</si>
  <si>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</si>
  <si>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</si>
  <si>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</si>
  <si>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</si>
  <si>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</si>
  <si>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</si>
  <si>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</si>
  <si>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</si>
  <si>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</si>
  <si>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</si>
  <si>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</si>
  <si>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</si>
  <si>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</si>
  <si>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</si>
  <si>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</si>
  <si>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</si>
  <si>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</si>
  <si>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</si>
  <si>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</si>
  <si>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</si>
  <si>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</si>
  <si>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</si>
  <si>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</si>
  <si>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</si>
  <si>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</si>
  <si>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</si>
  <si>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</si>
  <si>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</si>
  <si>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</si>
  <si>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</si>
  <si>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</si>
  <si>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</si>
  <si>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</si>
  <si>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</si>
  <si>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</si>
  <si>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</si>
  <si>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</si>
  <si>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</si>
  <si>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</si>
  <si>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</si>
  <si>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</si>
  <si>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</si>
  <si>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</si>
  <si>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</si>
  <si>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</si>
  <si>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</si>
  <si>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</si>
  <si>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</si>
  <si>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</si>
  <si>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</si>
  <si>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</si>
  <si>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</si>
  <si>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</si>
  <si>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</si>
  <si>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</si>
  <si>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</si>
  <si>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</si>
  <si>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</si>
  <si>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</si>
  <si>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</si>
  <si>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</si>
  <si>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</si>
  <si>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</si>
  <si>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</si>
  <si>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</si>
  <si>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</si>
  <si>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</si>
  <si>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</si>
  <si>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</si>
  <si>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</si>
  <si>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</si>
  <si>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</si>
  <si>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</si>
  <si>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</si>
  <si>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</si>
  <si>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</si>
  <si>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</si>
  <si>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</si>
  <si>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</si>
  <si>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</si>
  <si>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</si>
  <si>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</si>
  <si>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</si>
  <si>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</si>
  <si>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</si>
  <si>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</si>
  <si>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</si>
  <si>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</si>
  <si>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</si>
  <si>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</si>
  <si>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</si>
  <si>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</si>
  <si>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</si>
  <si>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</si>
  <si>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</si>
  <si>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</si>
  <si>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</si>
  <si>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</si>
  <si>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</si>
  <si>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</si>
  <si>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</si>
  <si>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</si>
  <si>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</si>
  <si>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</si>
  <si>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</si>
  <si>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</si>
  <si>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</si>
  <si>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</si>
  <si>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</si>
  <si>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</si>
  <si>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</si>
  <si>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</si>
  <si>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</si>
  <si>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</si>
  <si>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</si>
  <si>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</si>
  <si>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</si>
  <si>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</si>
  <si>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</si>
  <si>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</si>
  <si>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</si>
  <si>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</si>
  <si>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</si>
  <si>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</si>
  <si>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</si>
  <si>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</si>
  <si>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</si>
  <si>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</si>
  <si>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</si>
  <si>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</si>
  <si>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</si>
  <si>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</si>
  <si>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</si>
  <si>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</si>
  <si>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</si>
  <si>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</si>
  <si>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</si>
  <si>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</si>
  <si>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</si>
  <si>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</si>
  <si>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</si>
  <si>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</si>
  <si>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</si>
  <si>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</si>
  <si>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</si>
  <si>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</si>
  <si>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</si>
  <si>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</si>
  <si>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</si>
  <si>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</si>
  <si>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</si>
  <si>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</si>
  <si>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</si>
  <si>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</si>
  <si>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</si>
  <si>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</si>
  <si>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</si>
  <si>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</si>
  <si>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</si>
  <si>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</si>
  <si>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</si>
  <si>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</si>
  <si>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</si>
  <si>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</si>
  <si>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</si>
  <si>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</si>
  <si>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</si>
  <si>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</si>
  <si>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</si>
  <si>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</si>
  <si>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</si>
  <si>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</si>
  <si>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</si>
  <si>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</si>
  <si>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</si>
  <si>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</si>
  <si>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</si>
  <si>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</si>
  <si>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</si>
  <si>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</si>
  <si>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</si>
  <si>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</si>
  <si>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</si>
  <si>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</si>
  <si>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</si>
  <si>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</si>
  <si>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</si>
  <si>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</si>
  <si>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</si>
  <si>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</si>
  <si>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</si>
  <si>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</si>
  <si>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</si>
  <si>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</si>
  <si>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</si>
  <si>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</si>
  <si>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</si>
  <si>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</si>
  <si>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</si>
  <si>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</si>
  <si>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</si>
  <si>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</si>
  <si>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</si>
  <si>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</si>
  <si>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</si>
  <si>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</si>
  <si>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</si>
  <si>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</si>
  <si>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</si>
  <si>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</si>
  <si>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</si>
  <si>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</si>
  <si>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</si>
  <si>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</si>
  <si>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</si>
  <si>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</si>
  <si>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</si>
  <si>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</si>
  <si>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</si>
  <si>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</si>
  <si>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</si>
  <si>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</si>
  <si>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</si>
  <si>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</si>
  <si>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</si>
  <si>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</si>
  <si>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</si>
  <si>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</si>
  <si>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</si>
  <si>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</si>
  <si>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</si>
  <si>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</si>
  <si>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</si>
  <si>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</si>
  <si>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</si>
  <si>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</si>
  <si>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</si>
  <si>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</si>
  <si>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</si>
  <si>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</si>
  <si>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</si>
  <si>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</si>
  <si>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</si>
  <si>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</si>
  <si>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</si>
  <si>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</si>
  <si>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</si>
  <si>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</si>
  <si>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</si>
  <si>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</si>
  <si>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</si>
  <si>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</si>
  <si>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</si>
  <si>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</si>
  <si>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</si>
  <si>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</si>
  <si>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</si>
  <si>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</si>
  <si>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</si>
  <si>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</si>
  <si>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</si>
  <si>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</si>
  <si>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</si>
  <si>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</si>
  <si>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</si>
  <si>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</si>
  <si>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</si>
  <si>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</si>
  <si>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</si>
  <si>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</si>
  <si>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</si>
  <si>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</si>
  <si>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</si>
  <si>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</si>
  <si>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</si>
  <si>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</si>
  <si>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</si>
  <si>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</si>
  <si>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</si>
  <si>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</si>
  <si>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</si>
  <si>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</si>
  <si>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</si>
  <si>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</si>
  <si>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</si>
  <si>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</si>
  <si>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</si>
  <si>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</si>
  <si>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</si>
  <si>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</si>
  <si>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</si>
  <si>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</si>
  <si>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</si>
  <si>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</si>
  <si>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</si>
  <si>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</si>
  <si>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</si>
  <si>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</si>
  <si>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</si>
  <si>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</si>
  <si>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</si>
  <si>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</si>
  <si>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</si>
  <si>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</si>
  <si>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</si>
  <si>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</si>
  <si>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</si>
  <si>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</si>
  <si>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</si>
  <si>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</si>
  <si>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</si>
  <si>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</si>
  <si>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</si>
  <si>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</si>
  <si>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</si>
  <si>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</si>
  <si>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</si>
  <si>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</si>
  <si>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</si>
  <si>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</si>
  <si>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</si>
  <si>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</si>
  <si>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</si>
  <si>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</si>
  <si>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</si>
  <si>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</si>
  <si>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</si>
  <si>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</si>
  <si>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</si>
  <si>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</si>
  <si>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</si>
  <si>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</si>
  <si>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</si>
  <si>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</si>
  <si>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</si>
  <si>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</si>
  <si>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</si>
  <si>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</si>
  <si>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</si>
  <si>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</si>
  <si>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</si>
  <si>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</si>
  <si>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</si>
  <si>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</si>
  <si>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</si>
  <si>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</si>
  <si>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</si>
  <si>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</si>
  <si>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</si>
  <si>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</si>
  <si>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</si>
  <si>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</si>
  <si>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</si>
  <si>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</si>
  <si>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</si>
  <si>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</si>
  <si>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</si>
  <si>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</si>
  <si>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</si>
  <si>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</si>
  <si>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</si>
  <si>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</si>
  <si>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</si>
  <si>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</si>
  <si>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</si>
  <si>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</si>
  <si>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</si>
  <si>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</si>
  <si>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</si>
  <si>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</si>
  <si>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</si>
  <si>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</si>
  <si>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</si>
  <si>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</si>
  <si>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</si>
  <si>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</si>
  <si>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</si>
  <si>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</si>
  <si>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</si>
  <si>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</si>
  <si>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</si>
  <si>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</si>
  <si>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</si>
  <si>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</si>
  <si>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</si>
  <si>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</si>
  <si>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</si>
  <si>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</si>
  <si>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</si>
  <si>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</si>
  <si>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</si>
  <si>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</si>
  <si>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</si>
  <si>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</si>
  <si>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</si>
  <si>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</si>
  <si>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</si>
  <si>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</si>
  <si>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</si>
  <si>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</si>
  <si>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</si>
  <si>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</si>
  <si>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</si>
  <si>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</si>
  <si>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</si>
  <si>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</si>
  <si>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</si>
  <si>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</si>
  <si>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</si>
  <si>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</si>
  <si>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</si>
  <si>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</si>
  <si>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</si>
  <si>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</si>
  <si>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</si>
  <si>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</si>
  <si>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</si>
  <si>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</si>
  <si>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</si>
  <si>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</si>
  <si>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</si>
  <si>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</si>
  <si>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</si>
  <si>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</si>
  <si>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</si>
  <si>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</si>
  <si>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</si>
  <si>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</si>
  <si>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</si>
  <si>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</si>
  <si>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</si>
  <si>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</si>
  <si>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</si>
  <si>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</si>
  <si>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</si>
  <si>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</si>
  <si>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</si>
  <si>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</si>
  <si>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</si>
  <si>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</si>
  <si>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</si>
  <si>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</si>
  <si>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</si>
  <si>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</si>
  <si>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</si>
  <si>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</si>
  <si>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</si>
  <si>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</si>
  <si>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</si>
  <si>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</si>
  <si>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</si>
  <si>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</si>
  <si>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</si>
  <si>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</si>
  <si>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</si>
  <si>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</si>
  <si>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</si>
  <si>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</si>
  <si>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</si>
  <si>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</si>
  <si>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</si>
  <si>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</si>
  <si>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</si>
  <si>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</si>
  <si>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</si>
  <si>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</si>
  <si>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</si>
  <si>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</si>
  <si>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</si>
  <si>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</si>
  <si>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</si>
  <si>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</si>
  <si>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</si>
  <si>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</si>
  <si>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</si>
  <si>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</si>
  <si>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</si>
  <si>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</si>
  <si>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</si>
  <si>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</si>
  <si>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</si>
  <si>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</si>
  <si>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</si>
  <si>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</si>
  <si>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</si>
  <si>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</si>
  <si>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</si>
  <si>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</si>
  <si>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</si>
  <si>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</si>
  <si>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</si>
  <si>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</si>
  <si>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</si>
  <si>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</si>
  <si>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</si>
  <si>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</si>
  <si>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</si>
  <si>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</si>
  <si>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</si>
  <si>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</si>
  <si>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</si>
  <si>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</si>
  <si>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</si>
  <si>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</si>
  <si>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</si>
  <si>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</si>
  <si>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</si>
  <si>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</si>
  <si>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</si>
  <si>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</si>
  <si>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</si>
  <si>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</si>
  <si>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</si>
  <si>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</si>
  <si>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</si>
  <si>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</si>
  <si>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</si>
  <si>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</si>
  <si>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</si>
  <si>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</si>
  <si>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</si>
  <si>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</si>
  <si>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</si>
  <si>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</si>
  <si>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</si>
  <si>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</si>
  <si>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</si>
  <si>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</si>
  <si>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</si>
  <si>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</si>
  <si>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</si>
  <si>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</si>
  <si>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</si>
  <si>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</si>
  <si>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</si>
  <si>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</si>
  <si>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</si>
  <si>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</si>
  <si>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</si>
  <si>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</si>
  <si>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</si>
  <si>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</si>
  <si>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</si>
  <si>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</si>
  <si>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</si>
  <si>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</si>
  <si>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</si>
  <si>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</si>
  <si>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</si>
  <si>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</si>
  <si>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</si>
  <si>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</si>
  <si>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</si>
  <si>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</si>
  <si>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</si>
  <si>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</si>
  <si>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</si>
  <si>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</si>
  <si>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</si>
  <si>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</si>
  <si>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</si>
  <si>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</si>
  <si>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</si>
  <si>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</si>
  <si>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</si>
  <si>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</si>
  <si>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</si>
  <si>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</si>
  <si>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</si>
  <si>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</si>
  <si>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</si>
  <si>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</si>
  <si>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</si>
  <si>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</si>
  <si>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</si>
  <si>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</si>
  <si>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</si>
  <si>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</si>
  <si>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</si>
  <si>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</si>
  <si>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</si>
  <si>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</si>
  <si>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</si>
  <si>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</si>
  <si>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</si>
  <si>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</si>
  <si>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</si>
  <si>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</si>
  <si>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</si>
  <si>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</si>
  <si>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</si>
  <si>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</si>
  <si>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</si>
  <si>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</si>
  <si>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</si>
  <si>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</si>
  <si>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</si>
  <si>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</si>
  <si>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</si>
  <si>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</si>
  <si>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</si>
  <si>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</si>
  <si>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</si>
  <si>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</si>
  <si>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</si>
  <si>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</si>
  <si>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</si>
  <si>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</si>
  <si>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</si>
  <si>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</si>
  <si>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</si>
  <si>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</si>
  <si>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</si>
  <si>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</si>
  <si>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</si>
  <si>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</si>
  <si>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</si>
  <si>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</si>
  <si>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</si>
  <si>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</si>
  <si>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</si>
  <si>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</si>
  <si>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</si>
  <si>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</si>
  <si>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</si>
  <si>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</si>
  <si>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</si>
  <si>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</si>
  <si>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</si>
  <si>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</si>
  <si>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</si>
  <si>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</si>
  <si>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</si>
  <si>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</si>
  <si>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</si>
  <si>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</si>
  <si>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</si>
  <si>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</si>
  <si>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</si>
  <si>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</si>
  <si>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</si>
  <si>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</si>
  <si>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</si>
  <si>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</si>
  <si>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</si>
  <si>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</si>
  <si>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</si>
  <si>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</si>
  <si>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</si>
  <si>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</si>
  <si>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</si>
  <si>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</si>
  <si>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</si>
  <si>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</si>
  <si>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</si>
  <si>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</si>
  <si>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</si>
  <si>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</si>
  <si>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</si>
  <si>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</si>
  <si>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</si>
  <si>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</si>
  <si>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</si>
  <si>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</si>
  <si>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</si>
  <si>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</si>
  <si>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</si>
  <si>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</si>
  <si>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</si>
  <si>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</si>
  <si>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</si>
  <si>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</si>
  <si>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</si>
  <si>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</si>
  <si>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</si>
  <si>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</si>
  <si>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</si>
  <si>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</si>
  <si>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</si>
  <si>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</si>
  <si>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</si>
  <si>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</si>
  <si>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</si>
  <si>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</si>
  <si>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</si>
  <si>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</si>
  <si>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</si>
  <si>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</si>
  <si>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</si>
  <si>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</si>
  <si>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</si>
  <si>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</si>
  <si>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</si>
  <si>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</si>
  <si>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</si>
  <si>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</si>
  <si>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</si>
  <si>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</si>
  <si>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</si>
  <si>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</si>
  <si>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</si>
  <si>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</si>
  <si>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</si>
  <si>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</si>
  <si>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</si>
  <si>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</si>
  <si>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</si>
  <si>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</si>
  <si>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</si>
  <si>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</si>
  <si>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</si>
  <si>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</si>
  <si>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</si>
  <si>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</si>
  <si>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</si>
  <si>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</si>
  <si>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</si>
  <si>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</si>
  <si>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</si>
  <si>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</si>
  <si>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</si>
  <si>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</si>
  <si>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</si>
  <si>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</si>
  <si>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</si>
  <si>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</si>
  <si>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</si>
  <si>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</si>
  <si>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</si>
  <si>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</si>
  <si>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</si>
  <si>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</si>
  <si>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</si>
  <si>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</si>
  <si>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</si>
  <si>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</si>
  <si>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</si>
  <si>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</si>
  <si>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</si>
  <si>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</si>
  <si>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</si>
  <si>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</si>
  <si>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</si>
  <si>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</si>
  <si>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</si>
  <si>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</si>
  <si>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</si>
  <si>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</si>
  <si>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</si>
  <si>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</si>
  <si>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</si>
  <si>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</si>
  <si>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</si>
  <si>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</si>
  <si>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</si>
  <si>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</si>
  <si>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</si>
  <si>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</si>
  <si>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</si>
  <si>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</si>
  <si>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</si>
  <si>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</si>
  <si>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</si>
  <si>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</si>
  <si>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</si>
  <si>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</si>
  <si>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</si>
  <si>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</si>
  <si>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</si>
  <si>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</si>
  <si>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</si>
  <si>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</si>
  <si>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</si>
  <si>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</si>
  <si>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</si>
  <si>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</si>
  <si>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</si>
  <si>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</si>
  <si>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</si>
  <si>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</si>
  <si>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</si>
  <si>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</si>
  <si>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</si>
  <si>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</si>
  <si>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</si>
  <si>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</si>
  <si>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</si>
  <si>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</si>
  <si>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</si>
  <si>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</si>
  <si>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</si>
  <si>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</si>
  <si>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</si>
  <si>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</si>
  <si>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</si>
  <si>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</si>
  <si>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</si>
  <si>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</si>
  <si>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</si>
  <si>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</si>
  <si>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</si>
  <si>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</si>
  <si>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</si>
  <si>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</si>
  <si>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</si>
  <si>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</si>
  <si>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</si>
  <si>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</si>
  <si>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</si>
  <si>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</si>
  <si>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</si>
  <si>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</si>
  <si>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</si>
  <si>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</si>
  <si>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</si>
  <si>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</si>
  <si>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</si>
  <si>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</si>
  <si>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</si>
  <si>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</si>
  <si>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</si>
  <si>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</si>
  <si>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</si>
  <si>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</si>
  <si>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</si>
  <si>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</si>
  <si>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</si>
  <si>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</si>
  <si>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</si>
  <si>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</si>
  <si>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</si>
  <si>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</si>
  <si>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</si>
  <si>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</si>
  <si>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</si>
  <si>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</si>
  <si>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</si>
  <si>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</si>
  <si>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</si>
  <si>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</si>
  <si>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</si>
  <si>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</si>
  <si>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</si>
  <si>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</si>
  <si>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</si>
  <si>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</si>
  <si>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</si>
  <si>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</si>
  <si>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</si>
  <si>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</si>
  <si>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</si>
  <si>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</si>
  <si>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</si>
  <si>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</si>
  <si>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</si>
  <si>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</si>
  <si>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</si>
  <si>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</si>
  <si>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</si>
  <si>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</si>
  <si>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</si>
  <si>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</si>
  <si>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</si>
  <si>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</si>
  <si>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</si>
  <si>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</si>
  <si>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</si>
  <si>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</si>
  <si>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</si>
  <si>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</si>
  <si>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</si>
  <si>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</si>
  <si>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</si>
  <si>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</si>
  <si>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</si>
  <si>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</si>
  <si>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</si>
  <si>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</si>
  <si>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</si>
  <si>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</si>
  <si>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</si>
  <si>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</si>
  <si>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</si>
  <si>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</si>
  <si>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</si>
  <si>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</si>
  <si>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</si>
  <si>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</si>
  <si>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</si>
  <si>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</si>
  <si>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</si>
  <si>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</si>
  <si>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</si>
  <si>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</si>
  <si>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</si>
  <si>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</si>
  <si>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</si>
  <si>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</si>
  <si>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</si>
  <si>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</si>
  <si>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</si>
  <si>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</si>
  <si>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</si>
  <si>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</si>
  <si>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</si>
  <si>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</si>
  <si>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</si>
  <si>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</si>
  <si>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</si>
  <si>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</si>
  <si>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</si>
  <si>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</si>
  <si>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</si>
  <si>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</si>
  <si>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</si>
  <si>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</si>
  <si>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</si>
  <si>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</si>
  <si>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</si>
  <si>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</si>
  <si>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</si>
  <si>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</si>
  <si>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</si>
  <si>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</si>
  <si>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</si>
  <si>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</si>
  <si>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</si>
  <si>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</si>
  <si>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</si>
  <si>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</si>
  <si>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</si>
  <si>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</si>
  <si>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</si>
  <si>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</si>
  <si>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</si>
  <si>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</si>
  <si>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</si>
  <si>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</si>
  <si>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</si>
  <si>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</si>
  <si>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</si>
  <si>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</si>
  <si>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</si>
  <si>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</si>
  <si>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</si>
  <si>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</si>
  <si>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</si>
  <si>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</si>
  <si>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</si>
  <si>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</si>
  <si>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</si>
  <si>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</si>
  <si>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</si>
  <si>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</si>
  <si>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</si>
  <si>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</si>
  <si>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</si>
  <si>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</si>
  <si>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</si>
  <si>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</si>
  <si>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</si>
  <si>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</si>
  <si>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</si>
  <si>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</si>
  <si>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</si>
  <si>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</si>
  <si>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</si>
  <si>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</si>
  <si>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</si>
  <si>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</si>
  <si>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</si>
  <si>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</si>
  <si>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</si>
  <si>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</si>
  <si>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</si>
  <si>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</si>
  <si>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</si>
  <si>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</si>
  <si>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</si>
  <si>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</si>
  <si>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</si>
  <si>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</si>
  <si>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</si>
  <si>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</si>
  <si>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</si>
  <si>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</si>
  <si>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</si>
  <si>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</si>
  <si>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</si>
  <si>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</si>
  <si>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</si>
  <si>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</si>
  <si>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</si>
  <si>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</si>
  <si>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</si>
  <si>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</si>
  <si>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</si>
  <si>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</si>
  <si>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</si>
  <si>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</si>
  <si>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</si>
  <si>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</si>
  <si>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</si>
  <si>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</si>
  <si>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</si>
  <si>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</si>
  <si>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</si>
  <si>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</si>
  <si>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</si>
  <si>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</si>
  <si>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</si>
  <si>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</si>
  <si>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</si>
  <si>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</si>
  <si>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</si>
  <si>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</si>
  <si>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</si>
  <si>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</si>
  <si>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</si>
  <si>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</si>
  <si>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</si>
  <si>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</si>
  <si>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</si>
  <si>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</si>
  <si>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</si>
  <si>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</si>
  <si>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</si>
  <si>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</si>
  <si>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</si>
  <si>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</si>
  <si>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</si>
  <si>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</si>
  <si>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</si>
  <si>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</si>
  <si>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</si>
  <si>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</si>
  <si>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</si>
  <si>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</si>
  <si>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</si>
  <si>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</si>
  <si>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</si>
  <si>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</si>
  <si>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</si>
  <si>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</si>
  <si>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</si>
  <si>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</si>
  <si>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</si>
  <si>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</si>
  <si>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</si>
  <si>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</si>
  <si>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</si>
  <si>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</si>
  <si>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</si>
  <si>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</si>
  <si>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</si>
  <si>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</si>
  <si>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</si>
  <si>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</si>
  <si>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</si>
  <si>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</si>
  <si>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</si>
  <si>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</si>
  <si>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</si>
  <si>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</si>
  <si>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</si>
  <si>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</si>
  <si>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</si>
  <si>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</si>
  <si>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</si>
  <si>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</si>
  <si>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</si>
  <si>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</si>
  <si>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</si>
  <si>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</si>
  <si>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</si>
  <si>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</si>
  <si>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</si>
  <si>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</si>
  <si>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</si>
  <si>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</si>
  <si>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</si>
  <si>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</si>
  <si>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</si>
  <si>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</si>
  <si>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</si>
  <si>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</si>
  <si>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</si>
  <si>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</si>
  <si>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</si>
  <si>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</si>
  <si>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</si>
  <si>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</si>
  <si>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</si>
  <si>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</si>
  <si>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</si>
  <si>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</si>
  <si>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</si>
  <si>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</si>
  <si>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</si>
  <si>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</si>
  <si>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</si>
  <si>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</si>
  <si>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</si>
  <si>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</si>
  <si>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</si>
  <si>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</si>
  <si>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</si>
  <si>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</si>
  <si>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</si>
  <si>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</si>
  <si>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</si>
  <si>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</si>
  <si>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</si>
  <si>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</si>
  <si>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</si>
  <si>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</si>
  <si>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</si>
  <si>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</si>
  <si>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</si>
  <si>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</si>
  <si>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</si>
  <si>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</si>
  <si>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</si>
  <si>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</si>
  <si>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</si>
  <si>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</si>
  <si>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</si>
  <si>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</si>
  <si>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</si>
  <si>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</si>
  <si>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</si>
  <si>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</si>
  <si>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</si>
  <si>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</si>
  <si>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</si>
  <si>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</si>
  <si>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</si>
  <si>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</si>
  <si>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</si>
  <si>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</si>
  <si>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</si>
  <si>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</si>
  <si>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</si>
  <si>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</si>
  <si>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</si>
  <si>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</si>
  <si>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</si>
  <si>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</si>
  <si>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</si>
  <si>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</si>
  <si>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</si>
  <si>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</si>
  <si>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</si>
  <si>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</si>
  <si>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</si>
  <si>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</si>
  <si>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</si>
  <si>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</si>
  <si>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</si>
  <si>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</si>
  <si>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</si>
  <si>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</si>
  <si>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</si>
  <si>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</si>
  <si>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</si>
  <si>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</si>
  <si>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</si>
  <si>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</si>
  <si>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</si>
  <si>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</si>
  <si>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</si>
  <si>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</si>
  <si>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</si>
  <si>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</si>
  <si>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</si>
  <si>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</si>
  <si>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</si>
  <si>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</si>
  <si>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</si>
  <si>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</si>
  <si>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</si>
  <si>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</si>
  <si>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</si>
  <si>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</si>
  <si>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</si>
  <si>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</si>
  <si>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</si>
  <si>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</si>
  <si>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</si>
  <si>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</si>
  <si>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</si>
  <si>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</si>
  <si>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</si>
  <si>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</si>
  <si>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</si>
  <si>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</si>
  <si>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</si>
  <si>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</si>
  <si>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</si>
  <si>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</si>
  <si>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</si>
  <si>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</si>
  <si>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</si>
  <si>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</si>
  <si>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</si>
  <si>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</si>
  <si>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</si>
  <si>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</si>
  <si>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</si>
  <si>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</si>
  <si>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</si>
  <si>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</si>
  <si>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</si>
  <si>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</si>
  <si>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</si>
  <si>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</si>
  <si>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</si>
  <si>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</si>
  <si>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</si>
  <si>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</si>
  <si>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</si>
  <si>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</si>
  <si>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</si>
  <si>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</si>
  <si>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</si>
  <si>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</si>
  <si>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</si>
  <si>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</si>
  <si>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</si>
  <si>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</si>
  <si>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</si>
  <si>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</si>
  <si>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</si>
  <si>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</si>
  <si>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</si>
  <si>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</si>
  <si>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</si>
  <si>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</si>
  <si>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</si>
  <si>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</si>
  <si>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</si>
  <si>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</si>
  <si>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</si>
  <si>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</si>
  <si>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</si>
  <si>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</si>
  <si>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</si>
  <si>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</si>
  <si>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</si>
  <si>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</si>
  <si>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</si>
  <si>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</si>
  <si>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</si>
  <si>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</si>
  <si>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</si>
  <si>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</si>
  <si>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</si>
  <si>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</si>
  <si>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</si>
  <si>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</si>
  <si>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</si>
  <si>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</si>
  <si>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</si>
  <si>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</si>
  <si>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</si>
  <si>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</si>
  <si>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</si>
  <si>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</si>
  <si>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</si>
  <si>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</si>
  <si>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</si>
  <si>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</si>
  <si>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</si>
  <si>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</si>
  <si>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</si>
  <si>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</si>
  <si>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</si>
  <si>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</si>
  <si>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</si>
  <si>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</si>
  <si>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</si>
  <si>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</si>
  <si>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</si>
  <si>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</si>
  <si>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</si>
  <si>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</si>
  <si>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</si>
  <si>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</si>
  <si>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</si>
  <si>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</si>
  <si>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</si>
  <si>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</si>
  <si>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</si>
  <si>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</si>
  <si>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</si>
  <si>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</si>
  <si>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</si>
  <si>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</si>
  <si>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</si>
  <si>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</si>
  <si>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</si>
  <si>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</si>
  <si>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</si>
  <si>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</si>
  <si>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</si>
  <si>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</si>
  <si>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</si>
  <si>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</si>
  <si>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</si>
  <si>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</si>
  <si>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</si>
  <si>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</si>
  <si>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</si>
  <si>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</si>
  <si>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</si>
  <si>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</si>
  <si>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</si>
  <si>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</si>
  <si>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</si>
  <si>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</si>
  <si>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</si>
  <si>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</si>
  <si>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</si>
  <si>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</si>
  <si>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</si>
  <si>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</si>
  <si>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</si>
  <si>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</si>
  <si>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</si>
  <si>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</si>
  <si>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</si>
  <si>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</si>
  <si>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</si>
  <si>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</si>
  <si>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</si>
  <si>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</si>
  <si>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</si>
  <si>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</si>
  <si>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</si>
  <si>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</si>
  <si>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</si>
  <si>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</si>
  <si>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</si>
  <si>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</si>
  <si>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</si>
  <si>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</si>
  <si>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</si>
  <si>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</si>
  <si>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</si>
  <si>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</si>
  <si>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</si>
  <si>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</si>
  <si>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</si>
  <si>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</si>
  <si>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</si>
  <si>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</si>
  <si>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</si>
  <si>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</si>
  <si>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</si>
  <si>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</si>
  <si>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</si>
  <si>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</si>
  <si>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</si>
  <si>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</si>
  <si>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</si>
  <si>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</si>
  <si>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</si>
  <si>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</si>
  <si>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</si>
  <si>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</si>
  <si>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</si>
  <si>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</si>
  <si>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</si>
  <si>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</si>
  <si>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</si>
  <si>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</si>
  <si>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</si>
  <si>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</si>
  <si>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</si>
  <si>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</si>
  <si>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</si>
  <si>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</si>
  <si>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</si>
  <si>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</si>
  <si>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</si>
  <si>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</si>
  <si>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</si>
  <si>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</si>
  <si>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</si>
  <si>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</si>
  <si>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</si>
  <si>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</si>
  <si>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</si>
  <si>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</si>
  <si>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</si>
  <si>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</si>
  <si>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</si>
  <si>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</si>
  <si>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</si>
  <si>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</si>
  <si>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</si>
  <si>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</si>
  <si>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</si>
  <si>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</si>
  <si>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</si>
  <si>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</si>
  <si>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</si>
  <si>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</si>
  <si>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</si>
  <si>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</si>
  <si>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</si>
  <si>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</si>
  <si>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</si>
  <si>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</si>
  <si>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</si>
  <si>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</si>
  <si>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</si>
  <si>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</si>
  <si>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</si>
  <si>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</si>
  <si>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</si>
  <si>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</si>
  <si>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</si>
  <si>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</si>
  <si>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</si>
  <si>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</si>
  <si>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</si>
  <si>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</si>
  <si>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</si>
  <si>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</si>
  <si>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</si>
  <si>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</si>
  <si>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</si>
  <si>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</si>
  <si>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</si>
  <si>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</si>
  <si>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</si>
  <si>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</si>
  <si>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</si>
  <si>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</si>
  <si>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</si>
  <si>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</si>
  <si>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</si>
  <si>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</si>
  <si>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</si>
  <si>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</si>
  <si>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</si>
  <si>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</si>
  <si>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</si>
  <si>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</si>
  <si>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</si>
  <si>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</si>
  <si>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</si>
  <si>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</si>
  <si>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</si>
  <si>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</si>
  <si>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</si>
  <si>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</si>
  <si>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</si>
  <si>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</si>
  <si>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</si>
  <si>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</si>
  <si>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</si>
  <si>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</si>
  <si>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</si>
  <si>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</si>
  <si>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</si>
  <si>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</si>
  <si>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</si>
  <si>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</si>
  <si>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</si>
  <si>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</si>
  <si>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</si>
  <si>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</si>
  <si>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</si>
  <si>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</si>
  <si>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</si>
  <si>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</si>
  <si>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</si>
  <si>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</si>
  <si>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</si>
  <si>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</si>
  <si>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</si>
  <si>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</si>
  <si>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</si>
  <si>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</si>
  <si>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</si>
  <si>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</si>
  <si>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</si>
  <si>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</si>
  <si>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</si>
  <si>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</si>
  <si>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</si>
  <si>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</si>
  <si>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</si>
  <si>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</si>
  <si>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</si>
  <si>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</si>
  <si>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</si>
  <si>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</si>
  <si>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</si>
  <si>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</si>
  <si>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</si>
  <si>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</si>
  <si>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</si>
  <si>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</si>
  <si>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</si>
  <si>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</si>
  <si>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</si>
  <si>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</si>
  <si>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</si>
  <si>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</si>
  <si>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</si>
  <si>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</si>
  <si>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</si>
  <si>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</si>
  <si>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</si>
  <si>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</si>
  <si>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</si>
  <si>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</si>
  <si>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</si>
  <si>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</si>
  <si>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</si>
  <si>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</si>
  <si>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</si>
  <si>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</si>
  <si>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</si>
  <si>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</si>
  <si>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</si>
  <si>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</si>
  <si>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</si>
  <si>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</si>
  <si>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</si>
  <si>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</si>
  <si>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</si>
  <si>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</si>
  <si>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</si>
  <si>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</si>
  <si>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</si>
  <si>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</si>
  <si>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</si>
  <si>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</si>
  <si>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</si>
  <si>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</si>
  <si>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</si>
  <si>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</si>
  <si>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</si>
  <si>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</si>
  <si>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</si>
  <si>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</si>
  <si>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</si>
  <si>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</si>
  <si>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</si>
  <si>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</si>
  <si>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</si>
  <si>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</si>
  <si>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</si>
  <si>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</si>
  <si>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</si>
  <si>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</si>
  <si>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</si>
  <si>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</si>
  <si>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</si>
  <si>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</si>
  <si>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</si>
  <si>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</si>
  <si>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</si>
  <si>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</si>
  <si>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</si>
  <si>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</si>
  <si>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</si>
  <si>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</si>
  <si>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</si>
  <si>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</si>
  <si>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</si>
  <si>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</si>
  <si>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</si>
  <si>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</si>
  <si>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</si>
  <si>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</si>
  <si>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</si>
  <si>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</si>
  <si>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</si>
  <si>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</si>
  <si>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</si>
  <si>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</si>
  <si>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</si>
  <si>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</si>
  <si>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</si>
  <si>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</si>
  <si>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</si>
  <si>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</si>
  <si>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</si>
  <si>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</si>
  <si>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</si>
  <si>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</si>
  <si>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</si>
  <si>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</si>
  <si>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</si>
  <si>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</si>
  <si>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</si>
  <si>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</si>
  <si>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</si>
  <si>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</si>
  <si>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</si>
  <si>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</si>
  <si>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</si>
  <si>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</si>
  <si>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</si>
  <si>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</si>
  <si>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</si>
  <si>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</si>
  <si>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</si>
  <si>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</si>
  <si>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</si>
  <si>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</si>
  <si>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</si>
  <si>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</si>
  <si>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</si>
  <si>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</si>
  <si>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</si>
  <si>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</si>
  <si>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</si>
  <si>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</si>
  <si>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</si>
  <si>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</si>
  <si>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</si>
  <si>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</si>
  <si>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</si>
  <si>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</si>
  <si>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</si>
  <si>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</si>
  <si>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</si>
  <si>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</si>
  <si>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</si>
  <si>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</si>
  <si>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</si>
  <si>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</si>
  <si>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</si>
  <si>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</si>
  <si>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</si>
  <si>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</si>
  <si>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</si>
  <si>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</si>
  <si>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</si>
  <si>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</si>
  <si>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</si>
  <si>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</si>
  <si>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</si>
  <si>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</si>
  <si>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</si>
  <si>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</si>
  <si>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</si>
  <si>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</si>
  <si>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</si>
  <si>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</si>
  <si>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</si>
  <si>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</si>
  <si>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</si>
  <si>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</si>
  <si>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</si>
  <si>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</si>
  <si>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</si>
  <si>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</si>
  <si>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</si>
  <si>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</si>
  <si>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</si>
  <si>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</si>
  <si>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</si>
  <si>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</si>
  <si>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</si>
  <si>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</si>
  <si>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</si>
  <si>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</si>
  <si>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</si>
  <si>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</si>
  <si>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</si>
  <si>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</si>
  <si>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</si>
  <si>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</si>
  <si>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</si>
  <si>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</si>
  <si>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</si>
  <si>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</si>
  <si>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</si>
  <si>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</si>
  <si>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</si>
  <si>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</si>
  <si>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</si>
  <si>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</si>
  <si>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</si>
  <si>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</si>
  <si>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</si>
  <si>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</si>
  <si>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</si>
  <si>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</si>
  <si>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</si>
  <si>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</si>
  <si>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</si>
  <si>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</si>
  <si>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</si>
  <si>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</si>
  <si>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</si>
  <si>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</si>
  <si>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</si>
  <si>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</si>
  <si>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</si>
  <si>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</si>
  <si>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</si>
  <si>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</si>
  <si>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</si>
  <si>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</si>
  <si>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</si>
  <si>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</si>
  <si>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</si>
  <si>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</si>
  <si>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</si>
  <si>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</si>
  <si>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</si>
  <si>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</si>
  <si>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</si>
  <si>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</si>
  <si>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</si>
  <si>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</si>
  <si>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</si>
  <si>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</si>
  <si>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</si>
  <si>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</si>
  <si>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</si>
  <si>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</si>
  <si>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</si>
  <si>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</si>
  <si>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</si>
  <si>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</si>
  <si>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</si>
  <si>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</si>
  <si>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</si>
  <si>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</si>
  <si>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</si>
  <si>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</si>
  <si>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</si>
  <si>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</si>
  <si>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</si>
  <si>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</si>
  <si>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</si>
  <si>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</si>
  <si>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</si>
  <si>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</si>
  <si>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</si>
  <si>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</si>
  <si>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</si>
  <si>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</si>
  <si>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</si>
  <si>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</si>
  <si>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</si>
  <si>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</si>
  <si>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</si>
  <si>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</si>
  <si>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</si>
  <si>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</si>
  <si>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</si>
  <si>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</si>
  <si>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</si>
  <si>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</si>
  <si>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</si>
  <si>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</si>
  <si>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</si>
  <si>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</si>
  <si>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</si>
  <si>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</si>
  <si>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</si>
  <si>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</si>
  <si>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</si>
  <si>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</si>
  <si>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</si>
  <si>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</si>
  <si>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</si>
  <si>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</si>
  <si>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</si>
  <si>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</si>
  <si>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</si>
  <si>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</si>
  <si>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</si>
  <si>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</si>
  <si>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</si>
  <si>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</si>
  <si>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</si>
  <si>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</si>
  <si>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</si>
  <si>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</si>
  <si>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</si>
  <si>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</si>
  <si>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</si>
  <si>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</si>
  <si>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</si>
  <si>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</si>
  <si>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</si>
  <si>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</si>
  <si>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</si>
  <si>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</si>
  <si>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</si>
  <si>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</si>
  <si>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</si>
  <si>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</si>
  <si>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</si>
  <si>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</si>
  <si>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</si>
  <si>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</si>
  <si>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</si>
  <si>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</si>
  <si>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</si>
  <si>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</si>
  <si>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</si>
  <si>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</si>
  <si>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</si>
  <si>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</si>
  <si>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</si>
  <si>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</si>
  <si>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</si>
  <si>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</si>
  <si>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</si>
  <si>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</si>
  <si>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</si>
  <si>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</si>
  <si>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</si>
  <si>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</si>
  <si>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</si>
  <si>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</si>
  <si>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</si>
  <si>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</si>
  <si>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</si>
  <si>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</si>
  <si>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</si>
  <si>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</si>
  <si>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</si>
  <si>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</si>
  <si>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</si>
  <si>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</si>
  <si>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</si>
  <si>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</si>
  <si>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</si>
  <si>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</si>
  <si>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</si>
  <si>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</si>
  <si>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</si>
  <si>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</si>
  <si>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</si>
  <si>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</si>
  <si>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</si>
  <si>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</si>
  <si>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</si>
  <si>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</si>
  <si>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</si>
  <si>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</si>
  <si>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</si>
  <si>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</si>
  <si>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</si>
  <si>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</si>
  <si>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</si>
  <si>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</si>
  <si>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</si>
  <si>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</si>
  <si>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</si>
  <si>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</si>
  <si>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</si>
  <si>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</si>
  <si>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</si>
  <si>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</si>
  <si>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</si>
  <si>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</si>
  <si>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</si>
  <si>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</si>
  <si>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</si>
  <si>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</si>
  <si>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</si>
  <si>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</si>
  <si>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</si>
  <si>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</si>
  <si>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</si>
  <si>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</si>
  <si>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</si>
  <si>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</si>
  <si>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</si>
  <si>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</si>
  <si>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</si>
  <si>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</si>
  <si>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</si>
  <si>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</si>
  <si>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</si>
  <si>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</si>
  <si>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</si>
  <si>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</si>
  <si>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</si>
  <si>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</si>
  <si>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</si>
  <si>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</si>
  <si>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</si>
  <si>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</si>
  <si>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</si>
  <si>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</si>
  <si>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</si>
  <si>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</si>
  <si>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</si>
  <si>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</si>
  <si>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</si>
  <si>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</si>
  <si>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</si>
  <si>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</si>
  <si>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</si>
  <si>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</si>
  <si>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</si>
  <si>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</si>
  <si>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</si>
  <si>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</si>
  <si>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</si>
  <si>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</si>
  <si>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</si>
  <si>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</si>
  <si>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</si>
  <si>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</si>
  <si>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</si>
  <si>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</si>
  <si>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</si>
  <si>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</si>
  <si>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</si>
  <si>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</si>
  <si>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</si>
  <si>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</si>
  <si>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</si>
  <si>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</si>
  <si>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</si>
  <si>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</si>
  <si>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</si>
  <si>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</si>
  <si>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</si>
  <si>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</si>
  <si>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</si>
  <si>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</si>
  <si>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</si>
  <si>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</si>
  <si>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</si>
  <si>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</si>
  <si>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</si>
  <si>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</si>
  <si>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</si>
  <si>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</si>
  <si>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</si>
  <si>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</si>
  <si>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</si>
  <si>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</si>
  <si>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</si>
  <si>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</si>
  <si>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</si>
  <si>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</si>
  <si>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</si>
  <si>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</si>
  <si>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</si>
  <si>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</si>
  <si>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</si>
  <si>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</si>
  <si>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</si>
  <si>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</si>
  <si>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</si>
  <si>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</si>
  <si>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</si>
  <si>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</si>
  <si>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</si>
  <si>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</si>
  <si>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</si>
  <si>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</si>
  <si>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</si>
  <si>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</si>
  <si>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</si>
  <si>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</si>
  <si>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</si>
  <si>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</si>
  <si>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</si>
  <si>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</si>
  <si>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</si>
  <si>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</si>
  <si>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</si>
  <si>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</si>
  <si>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</si>
  <si>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</si>
  <si>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</si>
  <si>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</si>
  <si>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</si>
  <si>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</si>
  <si>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</si>
  <si>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</si>
  <si>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</si>
  <si>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</si>
  <si>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</si>
  <si>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</si>
  <si>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</si>
  <si>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</si>
  <si>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</si>
  <si>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</si>
  <si>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</si>
  <si>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</si>
  <si>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</si>
  <si>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</si>
  <si>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</si>
  <si>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</si>
  <si>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</si>
  <si>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</si>
  <si>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</si>
  <si>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</si>
  <si>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</si>
  <si>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</si>
  <si>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</si>
  <si>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</si>
  <si>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</si>
  <si>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</si>
  <si>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</si>
  <si>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</si>
  <si>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</si>
  <si>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</si>
  <si>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</si>
  <si>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</si>
  <si>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</si>
  <si>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</si>
  <si>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</si>
  <si>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</si>
  <si>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</si>
  <si>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</si>
  <si>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</si>
  <si>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</si>
  <si>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</si>
  <si>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</si>
  <si>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</si>
  <si>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</si>
  <si>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</si>
  <si>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</si>
  <si>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</si>
  <si>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</si>
  <si>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</si>
  <si>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</si>
  <si>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</si>
  <si>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</si>
  <si>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</si>
  <si>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</si>
  <si>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</si>
  <si>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</si>
  <si>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</si>
  <si>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</si>
  <si>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</si>
  <si>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</si>
  <si>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</si>
  <si>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</si>
  <si>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</si>
  <si>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</si>
  <si>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</si>
  <si>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</si>
  <si>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</si>
  <si>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</si>
  <si>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</si>
  <si>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</si>
  <si>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</si>
  <si>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</si>
  <si>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</si>
  <si>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</si>
  <si>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</si>
  <si>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</si>
  <si>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</si>
  <si>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</si>
  <si>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</si>
  <si>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</si>
  <si>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</si>
  <si>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</si>
  <si>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</si>
  <si>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</si>
  <si>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</si>
  <si>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</si>
  <si>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</si>
  <si>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</si>
  <si>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</si>
  <si>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</si>
  <si>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</si>
  <si>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</si>
  <si>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</si>
  <si>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</si>
  <si>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</si>
  <si>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</si>
  <si>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</si>
  <si>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</si>
  <si>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</si>
  <si>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</si>
  <si>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</si>
  <si>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</si>
  <si>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</si>
  <si>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</si>
  <si>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</si>
  <si>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</si>
  <si>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</si>
  <si>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</si>
  <si>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</si>
  <si>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</si>
  <si>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</si>
  <si>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</si>
  <si>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</si>
  <si>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</si>
  <si>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</si>
  <si>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</si>
  <si>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</si>
  <si>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</si>
  <si>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</si>
  <si>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</si>
  <si>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</si>
  <si>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</si>
  <si>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</si>
  <si>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</si>
  <si>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</si>
  <si>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</si>
  <si>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</si>
  <si>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</si>
  <si>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</si>
  <si>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</si>
  <si>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</si>
  <si>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</si>
  <si>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</si>
  <si>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</si>
  <si>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</si>
  <si>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</si>
  <si>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</si>
  <si>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</si>
  <si>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</si>
  <si>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</si>
  <si>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</si>
  <si>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</si>
  <si>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</si>
  <si>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</si>
  <si>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</si>
  <si>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</si>
  <si>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</si>
  <si>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</si>
  <si>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</si>
  <si>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</si>
  <si>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</si>
  <si>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</si>
  <si>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</si>
  <si>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</si>
  <si>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</si>
  <si>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</si>
  <si>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</si>
  <si>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</si>
  <si>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</si>
  <si>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</si>
  <si>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</si>
  <si>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</si>
  <si>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</si>
  <si>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</si>
  <si>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</si>
  <si>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</si>
  <si>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</si>
  <si>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</si>
  <si>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</si>
  <si>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</si>
  <si>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</si>
  <si>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</si>
  <si>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</si>
  <si>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</si>
  <si>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</si>
  <si>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</si>
  <si>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</si>
  <si>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</si>
  <si>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</si>
  <si>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</si>
  <si>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</si>
  <si>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</si>
  <si>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</si>
  <si>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</si>
  <si>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</si>
  <si>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</si>
  <si>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</si>
  <si>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</si>
  <si>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</si>
  <si>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</si>
  <si>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</si>
  <si>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</si>
  <si>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</si>
  <si>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</si>
  <si>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</si>
  <si>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</si>
  <si>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</si>
  <si>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</si>
  <si>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</si>
  <si>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</si>
  <si>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</si>
  <si>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</si>
  <si>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</si>
  <si>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</si>
  <si>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</si>
  <si>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</si>
  <si>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</si>
  <si>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</si>
  <si>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</si>
  <si>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</si>
  <si>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</si>
  <si>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</si>
  <si>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</si>
  <si>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</si>
  <si>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</si>
  <si>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</si>
  <si>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</si>
  <si>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</si>
  <si>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</si>
  <si>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</si>
  <si>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</si>
  <si>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</si>
  <si>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</si>
  <si>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</si>
  <si>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</si>
  <si>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</si>
  <si>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</si>
  <si>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</si>
  <si>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</si>
  <si>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</si>
  <si>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</si>
  <si>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</si>
  <si>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</si>
  <si>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</si>
  <si>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</si>
  <si>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</si>
  <si>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</si>
  <si>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</si>
  <si>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</si>
  <si>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</si>
  <si>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</si>
  <si>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</si>
  <si>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</si>
  <si>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</si>
  <si>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</si>
  <si>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</si>
  <si>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</si>
  <si>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</si>
  <si>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</si>
  <si>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</si>
  <si>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</si>
  <si>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</si>
  <si>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</si>
  <si>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</si>
  <si>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</si>
  <si>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</si>
  <si>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</si>
  <si>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</si>
  <si>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</si>
  <si>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</si>
  <si>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</si>
  <si>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</si>
  <si>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</si>
  <si>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</si>
  <si>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</si>
  <si>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</si>
  <si>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</si>
  <si>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</si>
  <si>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</si>
  <si>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</si>
  <si>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</si>
  <si>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</si>
  <si>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</si>
  <si>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</si>
  <si>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</si>
  <si>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</si>
  <si>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</si>
  <si>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</si>
  <si>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</si>
  <si>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</si>
  <si>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</si>
  <si>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</si>
  <si>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</si>
  <si>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</si>
  <si>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</si>
  <si>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</si>
  <si>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</si>
  <si>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</si>
  <si>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</si>
  <si>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</si>
  <si>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</si>
  <si>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</si>
  <si>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</si>
  <si>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</si>
  <si>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</si>
  <si>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</si>
  <si>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</si>
  <si>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</si>
  <si>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</si>
  <si>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</si>
  <si>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</si>
  <si>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</si>
  <si>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</si>
  <si>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</si>
  <si>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</si>
  <si>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</si>
  <si>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</si>
  <si>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</si>
  <si>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</si>
  <si>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</si>
  <si>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</si>
  <si>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</si>
  <si>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</si>
  <si>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</si>
  <si>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</si>
  <si>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</si>
  <si>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</si>
  <si>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</si>
  <si>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</si>
  <si>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</si>
  <si>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</si>
  <si>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</si>
  <si>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</si>
  <si>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</si>
  <si>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</si>
  <si>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</si>
  <si>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</si>
  <si>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</si>
  <si>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</si>
  <si>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</si>
  <si>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</si>
  <si>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</si>
  <si>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</si>
  <si>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</si>
  <si>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</si>
  <si>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</si>
  <si>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</si>
  <si>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</si>
  <si>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</si>
  <si>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</si>
  <si>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</si>
  <si>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</si>
  <si>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</si>
  <si>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</si>
  <si>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</si>
  <si>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</si>
  <si>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</si>
  <si>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</si>
  <si>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</si>
  <si>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</si>
  <si>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</si>
  <si>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</si>
  <si>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</si>
  <si>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</si>
  <si>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</si>
  <si>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</si>
  <si>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</si>
  <si>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</si>
  <si>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</si>
  <si>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</si>
  <si>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</si>
  <si>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</si>
  <si>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</si>
  <si>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</si>
  <si>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</si>
  <si>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</si>
  <si>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</si>
  <si>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</si>
  <si>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</si>
  <si>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</si>
  <si>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</si>
  <si>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</si>
  <si>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</si>
  <si>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</si>
  <si>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</si>
  <si>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</si>
  <si>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</si>
  <si>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</si>
  <si>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</si>
  <si>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</si>
  <si>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</si>
  <si>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</si>
  <si>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</si>
  <si>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</si>
  <si>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</si>
  <si>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</si>
  <si>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</si>
  <si>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</si>
  <si>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</si>
  <si>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</si>
  <si>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</si>
  <si>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</si>
  <si>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</si>
  <si>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</si>
  <si>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</si>
  <si>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</si>
  <si>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</si>
  <si>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</si>
  <si>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</si>
  <si>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</si>
  <si>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</si>
  <si>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</si>
  <si>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</si>
  <si>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</si>
  <si>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</si>
  <si>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</si>
  <si>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</si>
  <si>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</si>
  <si>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</si>
  <si>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</si>
  <si>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</si>
  <si>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</si>
  <si>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</si>
  <si>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</si>
  <si>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</si>
  <si>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</si>
  <si>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</si>
  <si>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</si>
  <si>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</si>
  <si>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</si>
  <si>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</si>
  <si>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</si>
  <si>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</si>
  <si>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</si>
  <si>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</si>
  <si>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</si>
  <si>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</si>
  <si>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</si>
  <si>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</si>
  <si>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</si>
  <si>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</si>
  <si>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</si>
  <si>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</si>
  <si>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</si>
  <si>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</si>
  <si>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</si>
  <si>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</si>
  <si>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</si>
  <si>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</si>
  <si>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</si>
  <si>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</si>
  <si>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</si>
  <si>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</si>
  <si>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</si>
  <si>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</si>
  <si>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</si>
  <si>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</si>
  <si>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</si>
  <si>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</si>
  <si>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</si>
  <si>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</si>
  <si>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</si>
  <si>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</si>
  <si>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</si>
  <si>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</si>
  <si>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</si>
  <si>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</si>
  <si>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</si>
  <si>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</si>
  <si>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</si>
  <si>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</si>
  <si>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</si>
  <si>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</si>
  <si>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</si>
  <si>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</si>
  <si>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</si>
  <si>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</si>
  <si>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</si>
  <si>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</si>
  <si>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</si>
  <si>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</si>
  <si>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</si>
  <si>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</si>
  <si>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</si>
  <si>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</si>
  <si>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</si>
  <si>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</si>
  <si>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</si>
  <si>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</si>
  <si>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</si>
  <si>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</si>
  <si>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</si>
  <si>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</si>
  <si>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</si>
  <si>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</si>
  <si>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</si>
  <si>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</si>
  <si>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</si>
  <si>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</si>
  <si>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</si>
  <si>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</si>
  <si>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</si>
  <si>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</si>
  <si>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</si>
  <si>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</si>
  <si>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</si>
  <si>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</si>
  <si>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</si>
  <si>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</si>
  <si>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</si>
  <si>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</si>
  <si>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</si>
  <si>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</si>
  <si>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</si>
  <si>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</si>
  <si>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</si>
  <si>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</si>
  <si>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</si>
  <si>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</si>
  <si>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</si>
  <si>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</si>
  <si>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</si>
  <si>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</si>
  <si>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</si>
  <si>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</si>
  <si>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</si>
  <si>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</si>
  <si>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</si>
  <si>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</si>
  <si>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</si>
  <si>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</si>
  <si>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</si>
  <si>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</si>
  <si>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</si>
  <si>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</si>
  <si>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</si>
  <si>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</si>
  <si>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</si>
  <si>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</si>
  <si>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</si>
  <si>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</si>
  <si>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</si>
  <si>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</si>
  <si>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</si>
  <si>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</si>
  <si>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</si>
  <si>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</si>
  <si>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</si>
  <si>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</si>
  <si>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</si>
  <si>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</si>
  <si>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</si>
  <si>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</si>
  <si>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</si>
  <si>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</si>
  <si>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</si>
  <si>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</si>
  <si>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</si>
  <si>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</si>
  <si>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</si>
  <si>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</si>
  <si>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</si>
  <si>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</si>
  <si>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</si>
  <si>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</si>
  <si>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</si>
  <si>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</si>
  <si>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</si>
  <si>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</si>
  <si>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</si>
  <si>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</si>
  <si>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</si>
  <si>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</si>
  <si>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</si>
  <si>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</si>
  <si>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</si>
  <si>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</si>
  <si>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</si>
  <si>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</si>
  <si>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</si>
  <si>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</si>
  <si>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</si>
  <si>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</si>
  <si>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</si>
  <si>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</si>
  <si>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</si>
  <si>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</si>
  <si>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</si>
  <si>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</si>
  <si>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</si>
  <si>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</si>
  <si>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</si>
  <si>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</si>
  <si>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</si>
  <si>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</si>
  <si>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</si>
  <si>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</si>
  <si>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</si>
  <si>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</si>
  <si>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</si>
  <si>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</si>
  <si>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</si>
  <si>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</si>
  <si>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</si>
  <si>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</si>
  <si>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</si>
  <si>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</si>
  <si>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</si>
  <si>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</si>
  <si>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</si>
  <si>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</si>
  <si>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</si>
  <si>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</si>
  <si>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</si>
  <si>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</si>
  <si>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</si>
  <si>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</si>
  <si>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</si>
  <si>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</si>
  <si>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</si>
  <si>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</si>
  <si>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</si>
  <si>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</si>
  <si>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</si>
  <si>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</si>
  <si>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</si>
  <si>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</si>
  <si>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</si>
  <si>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</si>
  <si>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</si>
  <si>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</si>
  <si>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</si>
  <si>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</si>
  <si>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</si>
  <si>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</si>
  <si>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</si>
  <si>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</si>
  <si>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</si>
  <si>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</si>
  <si>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</si>
  <si>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</si>
  <si>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</si>
  <si>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</si>
  <si>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</si>
  <si>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</si>
  <si>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</si>
  <si>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</si>
  <si>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</si>
  <si>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</si>
  <si>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</si>
  <si>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</si>
  <si>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</si>
  <si>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</si>
  <si>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</si>
  <si>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</si>
  <si>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</si>
  <si>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</si>
  <si>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</si>
  <si>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</si>
  <si>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</si>
  <si>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</si>
  <si>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</si>
  <si>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</si>
  <si>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</si>
  <si>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</si>
  <si>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</si>
  <si>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</si>
  <si>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</si>
  <si>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</si>
  <si>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</si>
  <si>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</si>
  <si>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</si>
  <si>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</si>
  <si>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</si>
  <si>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</si>
  <si>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</si>
  <si>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</si>
  <si>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</si>
  <si>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</si>
  <si>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</si>
  <si>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</si>
  <si>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</si>
  <si>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</si>
  <si>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</si>
  <si>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</si>
  <si>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</si>
  <si>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</si>
  <si>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</si>
  <si>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</si>
  <si>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</si>
  <si>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</si>
  <si>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</si>
  <si>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</si>
  <si>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</si>
  <si>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</si>
  <si>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</si>
  <si>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</si>
  <si>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</si>
  <si>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</si>
  <si>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</si>
  <si>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</si>
  <si>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</si>
  <si>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</si>
  <si>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</si>
  <si>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</si>
  <si>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</si>
  <si>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</si>
  <si>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</si>
  <si>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</si>
  <si>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</si>
  <si>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</si>
  <si>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</si>
  <si>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</si>
  <si>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</si>
  <si>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</si>
  <si>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</si>
  <si>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</si>
  <si>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</si>
  <si>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</si>
  <si>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</si>
  <si>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</si>
  <si>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</si>
  <si>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</si>
  <si>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</si>
  <si>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</si>
  <si>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</si>
  <si>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</si>
  <si>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</si>
  <si>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</si>
  <si>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</si>
  <si>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</si>
  <si>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</si>
  <si>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</si>
  <si>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</si>
  <si>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</si>
  <si>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</si>
  <si>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</si>
  <si>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</si>
  <si>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</si>
  <si>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</si>
  <si>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</si>
  <si>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</si>
  <si>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</si>
  <si>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</si>
  <si>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</si>
  <si>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</si>
  <si>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</si>
  <si>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</si>
  <si>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</si>
  <si>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</si>
  <si>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</si>
  <si>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</si>
  <si>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</si>
  <si>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</si>
  <si>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</si>
  <si>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</si>
  <si>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</si>
  <si>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</si>
  <si>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</si>
  <si>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</si>
  <si>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</si>
  <si>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</si>
  <si>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</si>
  <si>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</si>
  <si>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</si>
  <si>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</si>
  <si>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</si>
  <si>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</si>
  <si>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</si>
  <si>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</si>
  <si>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</si>
  <si>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</si>
  <si>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</si>
  <si>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</si>
  <si>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</si>
  <si>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</si>
  <si>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</si>
  <si>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</si>
  <si>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</si>
  <si>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</si>
  <si>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</si>
  <si>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</si>
  <si>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</si>
  <si>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</si>
  <si>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</si>
  <si>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</si>
  <si>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</si>
  <si>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</si>
  <si>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</si>
  <si>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</si>
  <si>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</si>
  <si>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</si>
  <si>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</si>
  <si>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</si>
  <si>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</si>
  <si>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</si>
  <si>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</si>
  <si>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</si>
  <si>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</si>
  <si>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</si>
  <si>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</si>
  <si>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</si>
  <si>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</si>
  <si>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</si>
  <si>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</si>
  <si>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</si>
  <si>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</si>
  <si>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</si>
  <si>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</si>
  <si>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</si>
  <si>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</si>
  <si>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</si>
  <si>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</si>
  <si>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</si>
  <si>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</si>
  <si>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</si>
  <si>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</si>
  <si>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</si>
  <si>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</si>
  <si>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</si>
  <si>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</si>
  <si>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</si>
  <si>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</si>
  <si>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</si>
  <si>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</si>
  <si>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</si>
  <si>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</si>
  <si>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</si>
  <si>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</si>
  <si>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</si>
  <si>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</si>
  <si>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</si>
  <si>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</si>
  <si>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</si>
  <si>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</si>
  <si>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</si>
  <si>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</si>
  <si>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</si>
  <si>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</si>
  <si>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</si>
  <si>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</si>
  <si>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</si>
  <si>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</si>
  <si>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</si>
  <si>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</si>
  <si>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</si>
  <si>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</si>
  <si>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</si>
  <si>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</si>
  <si>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</si>
  <si>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</si>
  <si>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</si>
  <si>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</si>
  <si>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</si>
  <si>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</si>
  <si>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</si>
  <si>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</si>
  <si>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</si>
  <si>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</si>
  <si>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</si>
  <si>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</si>
  <si>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</si>
  <si>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</si>
  <si>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</si>
  <si>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</si>
  <si>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</si>
  <si>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</si>
  <si>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</si>
  <si>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</si>
  <si>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</si>
  <si>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</si>
  <si>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</si>
  <si>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</si>
  <si>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</si>
  <si>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</si>
  <si>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</si>
  <si>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</si>
  <si>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</si>
  <si>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</si>
  <si>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</si>
  <si>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</si>
  <si>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</si>
  <si>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</si>
  <si>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</si>
  <si>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</si>
  <si>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</si>
  <si>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</si>
  <si>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</si>
  <si>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</si>
  <si>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</si>
  <si>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</si>
  <si>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</si>
  <si>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</si>
  <si>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</si>
  <si>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</si>
  <si>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</si>
  <si>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</si>
  <si>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</si>
  <si>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</si>
  <si>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</si>
  <si>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</si>
  <si>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</si>
  <si>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</si>
  <si>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</si>
  <si>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</si>
  <si>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</si>
  <si>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</si>
  <si>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</si>
  <si>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</si>
  <si>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</si>
  <si>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</si>
  <si>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</si>
  <si>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</si>
  <si>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</si>
  <si>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</si>
  <si>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</si>
  <si>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</si>
  <si>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</si>
  <si>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</si>
  <si>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</si>
  <si>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</si>
  <si>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</si>
  <si>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</si>
  <si>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</si>
  <si>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</si>
  <si>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</si>
  <si>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</si>
  <si>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</si>
  <si>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</si>
  <si>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</si>
  <si>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</si>
  <si>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</si>
  <si>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</si>
  <si>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</si>
  <si>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</si>
  <si>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</si>
  <si>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</si>
  <si>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</si>
  <si>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</si>
  <si>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</si>
  <si>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</si>
  <si>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</si>
  <si>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</si>
  <si>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</si>
  <si>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</si>
  <si>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</si>
  <si>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</si>
  <si>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</si>
  <si>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</si>
  <si>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</si>
  <si>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</si>
  <si>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</si>
  <si>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</si>
  <si>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</si>
  <si>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</si>
  <si>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</si>
  <si>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</si>
  <si>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</si>
  <si>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</si>
  <si>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</si>
  <si>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</si>
  <si>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</si>
  <si>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</si>
  <si>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</si>
  <si>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</si>
  <si>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</si>
  <si>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</si>
  <si>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</si>
  <si>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</si>
  <si>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</si>
  <si>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</si>
  <si>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</si>
  <si>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</si>
  <si>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</si>
  <si>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</si>
  <si>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</si>
  <si>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</si>
  <si>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</si>
  <si>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</si>
  <si>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</si>
  <si>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</si>
  <si>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</si>
  <si>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</si>
  <si>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</si>
  <si>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</si>
  <si>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</si>
  <si>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</si>
  <si>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</si>
  <si>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</si>
  <si>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</si>
  <si>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</si>
  <si>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</si>
  <si>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</si>
  <si>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</si>
  <si>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</si>
  <si>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</si>
  <si>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</si>
  <si>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</si>
  <si>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</si>
  <si>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</si>
  <si>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</si>
  <si>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</si>
  <si>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</si>
  <si>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</si>
  <si>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</si>
  <si>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</si>
  <si>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</si>
  <si>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</si>
  <si>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</si>
  <si>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</si>
  <si>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</si>
  <si>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</si>
  <si>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</si>
  <si>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</si>
  <si>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</si>
  <si>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</si>
  <si>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</si>
  <si>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</si>
  <si>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</si>
  <si>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</si>
  <si>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</si>
  <si>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</si>
  <si>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</si>
  <si>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</si>
  <si>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</si>
  <si>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</si>
  <si>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</si>
  <si>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</si>
  <si>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</si>
  <si>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</si>
  <si>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</si>
  <si>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</si>
  <si>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</si>
  <si>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</si>
  <si>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</si>
  <si>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</si>
  <si>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</si>
  <si>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</si>
  <si>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</si>
  <si>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</si>
  <si>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</si>
  <si>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</si>
  <si>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</si>
  <si>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</si>
  <si>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</si>
  <si>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</si>
  <si>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</si>
  <si>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</si>
  <si>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</si>
  <si>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</si>
  <si>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</si>
  <si>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</si>
  <si>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</si>
  <si>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</si>
  <si>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</si>
  <si>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</si>
  <si>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</si>
  <si>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</si>
  <si>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</si>
  <si>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</si>
  <si>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</si>
  <si>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</si>
  <si>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</si>
  <si>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</si>
  <si>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</si>
  <si>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</si>
  <si>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</si>
  <si>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</si>
  <si>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</si>
  <si>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</si>
  <si>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</si>
  <si>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</si>
  <si>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</si>
  <si>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</si>
  <si>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</si>
  <si>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</si>
  <si>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</si>
  <si>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</si>
  <si>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</si>
  <si>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</si>
  <si>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</si>
  <si>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</si>
  <si>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</si>
  <si>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</si>
  <si>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</si>
  <si>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</si>
  <si>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</si>
  <si>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</si>
  <si>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</si>
  <si>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</si>
  <si>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</si>
  <si>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</si>
  <si>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</si>
  <si>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</si>
  <si>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</si>
  <si>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</si>
  <si>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</si>
  <si>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</si>
  <si>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</si>
  <si>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</si>
  <si>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</si>
  <si>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</si>
  <si>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</si>
  <si>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</si>
  <si>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</si>
  <si>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</si>
  <si>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</si>
  <si>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</si>
  <si>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</si>
  <si>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</si>
  <si>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</si>
  <si>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</si>
  <si>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</si>
  <si>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</si>
  <si>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</si>
  <si>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</si>
  <si>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</si>
  <si>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</si>
  <si>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</si>
  <si>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</si>
  <si>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</si>
  <si>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</si>
  <si>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</si>
  <si>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</si>
  <si>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</si>
  <si>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</si>
  <si>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</si>
  <si>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</si>
  <si>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</si>
  <si>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</si>
  <si>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</si>
  <si>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</si>
  <si>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</si>
  <si>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</si>
  <si>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</si>
  <si>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</si>
  <si>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</si>
  <si>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</si>
  <si>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</si>
  <si>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</si>
  <si>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</si>
  <si>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</si>
  <si>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</si>
  <si>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</si>
  <si>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</si>
  <si>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</si>
  <si>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</si>
  <si>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</si>
  <si>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</si>
  <si>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</si>
  <si>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</si>
  <si>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</si>
  <si>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</si>
  <si>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</si>
  <si>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</si>
  <si>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</si>
  <si>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</si>
  <si>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</si>
  <si>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</si>
  <si>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</si>
  <si>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</si>
  <si>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</si>
  <si>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</si>
  <si>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</si>
  <si>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</si>
  <si>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</si>
  <si>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</si>
  <si>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</si>
  <si>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</si>
  <si>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</si>
  <si>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</si>
  <si>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</si>
  <si>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</si>
  <si>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</si>
  <si>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</si>
  <si>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</si>
  <si>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</si>
  <si>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</si>
  <si>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</si>
  <si>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</si>
  <si>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</si>
  <si>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</si>
  <si>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</si>
  <si>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</si>
  <si>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</si>
  <si>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</si>
  <si>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</si>
  <si>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</si>
  <si>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</si>
  <si>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</si>
  <si>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</si>
  <si>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</si>
  <si>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</si>
  <si>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</si>
  <si>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</si>
  <si>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</si>
  <si>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</si>
  <si>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</si>
  <si>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</si>
  <si>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</si>
  <si>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</si>
  <si>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</si>
  <si>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</si>
  <si>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</si>
  <si>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</si>
  <si>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</si>
  <si>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</si>
  <si>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</si>
  <si>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</si>
  <si>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</si>
  <si>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</si>
  <si>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</si>
  <si>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</si>
  <si>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</si>
  <si>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</si>
  <si>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</si>
  <si>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</si>
  <si>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</si>
  <si>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</si>
  <si>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</si>
  <si>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</si>
  <si>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</si>
  <si>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</si>
  <si>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</si>
  <si>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</si>
  <si>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</si>
  <si>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</si>
  <si>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</si>
  <si>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</si>
  <si>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</si>
  <si>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</si>
  <si>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</si>
  <si>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</si>
  <si>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</si>
  <si>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</si>
  <si>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</si>
  <si>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</si>
  <si>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</si>
  <si>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</si>
  <si>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</si>
  <si>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</si>
  <si>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</si>
  <si>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</si>
  <si>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</si>
  <si>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</si>
  <si>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</si>
  <si>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</si>
  <si>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</si>
  <si>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</si>
  <si>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</si>
  <si>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</si>
  <si>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</si>
  <si>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</si>
  <si>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</si>
  <si>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</si>
  <si>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</si>
  <si>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</si>
  <si>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</si>
  <si>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</si>
  <si>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</si>
  <si>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</si>
  <si>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</si>
  <si>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</si>
  <si>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</si>
  <si>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</si>
  <si>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</si>
  <si>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</si>
  <si>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</si>
  <si>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</si>
  <si>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</si>
  <si>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</si>
  <si>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</si>
  <si>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</si>
  <si>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</si>
  <si>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</si>
  <si>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</si>
  <si>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</si>
  <si>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</si>
  <si>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</si>
  <si>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</si>
  <si>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</si>
  <si>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</si>
  <si>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</si>
  <si>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</si>
  <si>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</si>
  <si>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</si>
  <si>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</si>
  <si>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</si>
  <si>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</si>
  <si>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</si>
  <si>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</si>
  <si>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</si>
  <si>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</si>
  <si>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</si>
  <si>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</si>
  <si>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</si>
  <si>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</si>
  <si>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</si>
  <si>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</si>
  <si>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</si>
  <si>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</si>
  <si>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</si>
  <si>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</si>
  <si>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</si>
  <si>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</si>
  <si>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</si>
  <si>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</si>
  <si>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</si>
  <si>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</si>
  <si>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</si>
  <si>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</si>
  <si>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</si>
  <si>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</si>
  <si>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</si>
  <si>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</si>
  <si>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</si>
  <si>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</si>
  <si>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</si>
  <si>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</si>
  <si>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</si>
  <si>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</si>
  <si>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</si>
  <si>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</si>
  <si>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</si>
  <si>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</si>
  <si>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</si>
  <si>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</si>
  <si>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</si>
  <si>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</si>
  <si>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</si>
  <si>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</si>
  <si>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</si>
  <si>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</si>
  <si>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</si>
  <si>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</si>
  <si>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</si>
  <si>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</si>
  <si>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</si>
  <si>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</si>
  <si>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</si>
  <si>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</si>
  <si>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</si>
  <si>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</si>
  <si>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</si>
  <si>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</si>
  <si>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</si>
  <si>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</si>
  <si>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</si>
  <si>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</si>
  <si>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</si>
  <si>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</si>
  <si>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</si>
  <si>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</si>
  <si>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</si>
  <si>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</si>
  <si>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</si>
  <si>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</si>
  <si>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</si>
  <si>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</si>
  <si>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</si>
  <si>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</si>
  <si>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</si>
  <si>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</si>
  <si>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</si>
  <si>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</si>
  <si>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</si>
  <si>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</si>
  <si>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</si>
  <si>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</si>
  <si>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</si>
  <si>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</si>
  <si>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</si>
  <si>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</si>
  <si>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</si>
  <si>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</si>
  <si>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</si>
  <si>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</si>
  <si>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</si>
  <si>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</si>
  <si>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</si>
  <si>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</si>
  <si>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</si>
  <si>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</si>
  <si>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</si>
  <si>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</si>
  <si>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</si>
  <si>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</si>
  <si>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</si>
  <si>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</si>
  <si>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</si>
  <si>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</si>
  <si>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</si>
  <si>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</si>
  <si>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</si>
  <si>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</si>
  <si>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</si>
  <si>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</si>
  <si>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</si>
  <si>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</si>
  <si>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</si>
  <si>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</si>
  <si>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</si>
  <si>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</si>
  <si>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</si>
  <si>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</si>
  <si>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</si>
  <si>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</si>
  <si>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</si>
  <si>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</si>
  <si>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</si>
  <si>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</si>
  <si>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</si>
  <si>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</si>
  <si>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</si>
  <si>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</si>
  <si>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</si>
  <si>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</si>
  <si>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</si>
  <si>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</si>
  <si>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</si>
  <si>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</si>
  <si>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</si>
  <si>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</si>
  <si>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</si>
  <si>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</si>
  <si>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</si>
  <si>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</si>
  <si>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</si>
  <si>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</si>
  <si>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</si>
  <si>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</si>
  <si>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</si>
  <si>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</si>
  <si>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</si>
  <si>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</si>
  <si>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</si>
  <si>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</si>
  <si>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</si>
  <si>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</si>
  <si>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</si>
  <si>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</si>
  <si>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</si>
  <si>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</si>
  <si>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</si>
  <si>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</si>
  <si>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</si>
  <si>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</si>
  <si>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</si>
  <si>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</si>
  <si>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</si>
  <si>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</si>
  <si>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</si>
  <si>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</si>
  <si>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</si>
  <si>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</si>
  <si>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</si>
  <si>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</si>
  <si>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</si>
  <si>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</si>
  <si>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</si>
  <si>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</si>
  <si>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</si>
  <si>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</si>
  <si>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</si>
  <si>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</si>
  <si>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</si>
  <si>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</si>
  <si>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</si>
  <si>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</si>
  <si>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</si>
  <si>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</si>
  <si>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</si>
  <si>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</si>
  <si>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</si>
  <si>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</si>
  <si>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</si>
  <si>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</si>
  <si>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</si>
  <si>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</si>
  <si>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</si>
  <si>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</si>
  <si>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</si>
  <si>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</si>
  <si>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</si>
  <si>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</si>
  <si>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</si>
  <si>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</si>
  <si>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</si>
  <si>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</si>
  <si>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</si>
  <si>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</si>
  <si>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</si>
  <si>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</si>
  <si>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</si>
  <si>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</si>
  <si>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</si>
  <si>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</si>
  <si>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</si>
  <si>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</si>
  <si>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</si>
  <si>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</si>
  <si>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</si>
  <si>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</si>
  <si>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</si>
  <si>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</si>
  <si>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</si>
  <si>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</si>
  <si>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</si>
  <si>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</si>
  <si>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</si>
  <si>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</si>
  <si>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</si>
  <si>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</si>
  <si>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</si>
  <si>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</si>
  <si>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</si>
  <si>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</si>
  <si>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</si>
  <si>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</si>
  <si>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</si>
  <si>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</si>
  <si>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</si>
  <si>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</si>
  <si>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</si>
  <si>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</si>
  <si>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</si>
  <si>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</si>
  <si>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</si>
  <si>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</si>
  <si>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</si>
  <si>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</si>
  <si>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</si>
  <si>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</si>
  <si>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</si>
  <si>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</si>
  <si>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</si>
  <si>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</si>
  <si>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</si>
  <si>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</si>
  <si>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</si>
  <si>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</si>
  <si>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</si>
  <si>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</si>
  <si>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</si>
  <si>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</si>
  <si>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</si>
  <si>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</si>
  <si>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</si>
  <si>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</si>
  <si>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</si>
  <si>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</si>
  <si>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</si>
  <si>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</si>
  <si>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</si>
  <si>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</si>
  <si>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</si>
  <si>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</si>
  <si>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</si>
  <si>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</si>
  <si>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</si>
  <si>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</si>
  <si>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</si>
  <si>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</si>
  <si>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</si>
  <si>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</si>
  <si>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</si>
  <si>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</si>
  <si>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</si>
  <si>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</si>
  <si>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</si>
  <si>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</si>
  <si>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</si>
  <si>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</si>
  <si>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</si>
  <si>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</si>
  <si>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</si>
  <si>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</si>
  <si>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</si>
  <si>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</si>
  <si>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</si>
  <si>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</si>
  <si>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</si>
  <si>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</si>
  <si>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</si>
  <si>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</si>
  <si>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</si>
  <si>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</si>
  <si>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</si>
  <si>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</si>
  <si>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</si>
  <si>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</si>
  <si>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</si>
  <si>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</si>
  <si>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</si>
  <si>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</si>
  <si>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</si>
  <si>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</si>
  <si>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</si>
  <si>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</si>
  <si>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</si>
  <si>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</si>
  <si>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</si>
  <si>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</si>
  <si>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</si>
  <si>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</si>
  <si>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</si>
  <si>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</si>
  <si>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</si>
  <si>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</si>
  <si>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</si>
  <si>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</si>
  <si>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</si>
  <si>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</si>
  <si>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</si>
  <si>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</si>
  <si>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</si>
  <si>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</si>
  <si>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</si>
  <si>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</si>
  <si>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</si>
  <si>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</si>
  <si>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</si>
  <si>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</si>
  <si>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</si>
  <si>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</si>
  <si>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</si>
  <si>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</si>
  <si>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</si>
  <si>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</si>
  <si>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</si>
  <si>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</si>
  <si>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</si>
  <si>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</si>
  <si>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</si>
  <si>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</si>
  <si>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</si>
  <si>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</si>
  <si>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</si>
  <si>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</si>
  <si>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</si>
  <si>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</si>
  <si>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</si>
  <si>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</si>
  <si>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</si>
  <si>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</si>
  <si>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</si>
  <si>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</si>
  <si>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</si>
  <si>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</si>
  <si>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</si>
  <si>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</si>
  <si>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</si>
  <si>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</si>
  <si>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</si>
  <si>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</si>
  <si>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</si>
  <si>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</si>
  <si>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</si>
  <si>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</si>
  <si>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</si>
  <si>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</si>
  <si>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</si>
  <si>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</si>
  <si>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</si>
  <si>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</si>
  <si>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</si>
  <si>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</si>
  <si>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</si>
  <si>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</si>
  <si>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</si>
  <si>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</si>
  <si>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</si>
  <si>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</si>
  <si>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</si>
  <si>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</si>
  <si>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</si>
  <si>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</si>
  <si>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</si>
  <si>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</si>
  <si>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</si>
  <si>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</si>
  <si>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</si>
  <si>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</si>
  <si>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</si>
  <si>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</si>
  <si>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</si>
  <si>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</si>
  <si>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</si>
  <si>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</si>
  <si>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</si>
  <si>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</si>
  <si>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</si>
  <si>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</si>
  <si>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</si>
  <si>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</si>
  <si>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</si>
  <si>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</si>
  <si>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</si>
  <si>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</si>
  <si>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</si>
  <si>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</si>
  <si>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</si>
  <si>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</si>
  <si>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</si>
  <si>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</si>
  <si>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</si>
  <si>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</si>
  <si>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</si>
  <si>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</si>
  <si>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</si>
  <si>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</si>
  <si>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</si>
  <si>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</si>
  <si>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</si>
  <si>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</si>
  <si>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</si>
  <si>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</si>
  <si>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</si>
  <si>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</si>
  <si>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</si>
  <si>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</si>
  <si>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</si>
  <si>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</si>
  <si>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</si>
  <si>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</si>
  <si>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</si>
  <si>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</si>
  <si>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</si>
  <si>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</si>
  <si>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</si>
  <si>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</si>
  <si>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</si>
  <si>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</si>
  <si>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</si>
  <si>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</si>
  <si>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</si>
  <si>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</si>
  <si>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</si>
  <si>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</si>
  <si>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</si>
  <si>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</si>
  <si>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</si>
  <si>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</si>
  <si>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</si>
  <si>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</si>
  <si>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</si>
  <si>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</si>
  <si>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</si>
  <si>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</si>
  <si>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</si>
  <si>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</si>
  <si>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</si>
  <si>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</si>
  <si>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</si>
  <si>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</si>
  <si>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</si>
  <si>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</si>
  <si>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</si>
  <si>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</si>
  <si>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</si>
  <si>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</si>
  <si>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</si>
  <si>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</si>
  <si>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</si>
  <si>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</si>
  <si>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</si>
  <si>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</si>
  <si>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</si>
  <si>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</si>
  <si>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</si>
  <si>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</si>
  <si>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</si>
  <si>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</si>
  <si>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</si>
  <si>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</si>
  <si>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</si>
  <si>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</si>
  <si>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</si>
  <si>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</si>
  <si>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</si>
  <si>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</si>
  <si>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</si>
  <si>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</si>
  <si>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</si>
  <si>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</si>
  <si>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</si>
  <si>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</si>
  <si>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</si>
  <si>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</si>
  <si>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</si>
  <si>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</si>
  <si>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</si>
  <si>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</si>
  <si>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</si>
  <si>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</si>
  <si>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</si>
  <si>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</si>
  <si>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</si>
  <si>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</si>
  <si>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</si>
  <si>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</si>
  <si>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</si>
  <si>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</si>
  <si>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</si>
  <si>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</si>
  <si>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</si>
  <si>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</si>
  <si>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</si>
  <si>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</si>
  <si>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</si>
  <si>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</si>
  <si>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</si>
  <si>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</si>
  <si>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</si>
  <si>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</si>
  <si>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</si>
  <si>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</si>
  <si>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</si>
  <si>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</si>
  <si>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</si>
  <si>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</si>
  <si>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</si>
  <si>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</si>
  <si>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</si>
  <si>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</si>
  <si>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</si>
  <si>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</si>
  <si>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</si>
  <si>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</si>
  <si>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</si>
  <si>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</si>
  <si>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</si>
  <si>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</si>
  <si>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</si>
  <si>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</si>
  <si>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</si>
  <si>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</si>
  <si>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</si>
  <si>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</si>
  <si>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</si>
  <si>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</si>
  <si>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</si>
  <si>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</si>
  <si>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</si>
  <si>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</si>
  <si>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</si>
  <si>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</si>
  <si>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</si>
  <si>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</si>
  <si>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</si>
  <si>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</si>
  <si>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</si>
  <si>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</si>
  <si>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</si>
  <si>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</si>
  <si>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</si>
  <si>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</si>
  <si>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</si>
  <si>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</si>
  <si>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</si>
  <si>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</si>
  <si>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</si>
  <si>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</si>
  <si>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</si>
  <si>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</si>
  <si>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</si>
  <si>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</si>
  <si>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</si>
  <si>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</si>
  <si>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</si>
  <si>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</si>
  <si>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</si>
  <si>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</si>
  <si>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</si>
  <si>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</si>
  <si>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</si>
  <si>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</si>
  <si>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</si>
  <si>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</si>
  <si>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</si>
  <si>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</si>
  <si>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</si>
  <si>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</si>
  <si>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</si>
  <si>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</si>
  <si>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</si>
  <si>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</si>
  <si>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</si>
  <si>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</si>
  <si>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</si>
  <si>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</si>
  <si>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</si>
  <si>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</si>
  <si>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</si>
  <si>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</si>
  <si>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</si>
  <si>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</si>
  <si>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</si>
  <si>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</si>
  <si>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</si>
  <si>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</si>
  <si>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</si>
  <si>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</si>
  <si>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</si>
  <si>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</si>
  <si>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</si>
  <si>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</si>
  <si>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</si>
  <si>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</si>
  <si>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</si>
  <si>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</si>
  <si>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</si>
  <si>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</si>
  <si>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</si>
  <si>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</si>
  <si>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</si>
  <si>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</si>
  <si>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</si>
  <si>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</si>
  <si>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</si>
  <si>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</si>
  <si>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</si>
  <si>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</si>
  <si>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</si>
  <si>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</si>
  <si>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</si>
  <si>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</si>
  <si>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</si>
  <si>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</si>
  <si>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</si>
  <si>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</si>
  <si>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</si>
  <si>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</si>
  <si>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</si>
  <si>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</si>
  <si>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</si>
  <si>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</si>
  <si>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</si>
  <si>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</si>
  <si>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</si>
  <si>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</si>
  <si>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</si>
  <si>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</si>
  <si>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</si>
  <si>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</si>
  <si>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</si>
  <si>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</si>
  <si>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</si>
  <si>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</si>
  <si>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</si>
  <si>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</si>
  <si>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</si>
  <si>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</si>
  <si>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</si>
  <si>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</si>
  <si>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</si>
  <si>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</si>
  <si>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</si>
  <si>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</si>
  <si>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</si>
  <si>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</si>
  <si>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</si>
  <si>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</si>
  <si>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</si>
  <si>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</si>
  <si>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</si>
  <si>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</si>
  <si>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</si>
  <si>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</si>
  <si>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</si>
  <si>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</si>
  <si>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</si>
  <si>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</si>
  <si>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</si>
  <si>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</si>
  <si>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</si>
  <si>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</si>
  <si>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</si>
  <si>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</si>
  <si>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</si>
  <si>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</si>
  <si>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</si>
  <si>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</si>
  <si>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</si>
  <si>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</si>
  <si>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</si>
  <si>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</si>
  <si>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</si>
  <si>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</si>
  <si>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</si>
  <si>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</si>
  <si>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</si>
  <si>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</si>
  <si>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</si>
  <si>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</si>
  <si>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</si>
  <si>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</si>
  <si>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</si>
  <si>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</si>
  <si>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</si>
  <si>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</si>
  <si>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</si>
  <si>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</si>
  <si>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</si>
  <si>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</si>
  <si>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</si>
  <si>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</si>
  <si>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</si>
  <si>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</si>
  <si>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</si>
  <si>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</si>
  <si>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</si>
  <si>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</si>
  <si>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</si>
  <si>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</si>
  <si>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</si>
  <si>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</si>
  <si>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</si>
  <si>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</si>
  <si>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</si>
  <si>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</si>
  <si>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</si>
  <si>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</si>
  <si>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</si>
  <si>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</si>
  <si>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</si>
  <si>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</si>
  <si>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</si>
  <si>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</si>
  <si>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</si>
  <si>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</si>
  <si>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</si>
  <si>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</si>
  <si>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</si>
  <si>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</si>
  <si>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</si>
  <si>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</si>
  <si>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</si>
  <si>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</si>
  <si>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</si>
  <si>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</si>
  <si>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</si>
  <si>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</si>
  <si>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</si>
  <si>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</si>
  <si>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</si>
  <si>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</si>
  <si>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</si>
  <si>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</si>
  <si>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</si>
  <si>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</si>
  <si>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</si>
  <si>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</si>
  <si>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</si>
  <si>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</si>
  <si>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</si>
  <si>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</si>
  <si>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</si>
  <si>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</si>
  <si>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</si>
  <si>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</si>
  <si>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</si>
  <si>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</si>
  <si>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</si>
  <si>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</si>
  <si>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</si>
  <si>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</si>
  <si>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</si>
  <si>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</si>
  <si>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</si>
  <si>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</si>
  <si>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</si>
  <si>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</si>
  <si>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</si>
  <si>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</si>
  <si>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</si>
  <si>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</si>
  <si>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</si>
  <si>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</si>
  <si>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</si>
  <si>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</si>
  <si>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</si>
  <si>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</si>
  <si>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</si>
  <si>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</si>
  <si>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</si>
  <si>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</si>
  <si>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</si>
  <si>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</si>
  <si>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</si>
  <si>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</si>
  <si>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</si>
  <si>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</si>
  <si>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</si>
  <si>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</si>
  <si>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</si>
  <si>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</si>
  <si>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</si>
  <si>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</si>
  <si>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</si>
  <si>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</si>
  <si>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</si>
  <si>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</si>
  <si>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</si>
  <si>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</si>
  <si>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</si>
  <si>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</si>
  <si>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</si>
  <si>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</si>
  <si>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</si>
  <si>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</si>
  <si>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</si>
  <si>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</si>
  <si>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</si>
  <si>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</si>
  <si>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</si>
  <si>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</si>
  <si>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</si>
  <si>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</si>
  <si>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</si>
  <si>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</si>
  <si>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</si>
  <si>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</si>
  <si>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</si>
  <si>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</si>
  <si>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</si>
  <si>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</si>
  <si>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</si>
  <si>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</si>
  <si>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</si>
  <si>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</si>
  <si>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</si>
  <si>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</si>
  <si>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</si>
  <si>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</si>
  <si>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</si>
  <si>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</si>
  <si>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</si>
  <si>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</si>
  <si>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</si>
  <si>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</si>
  <si>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</si>
  <si>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</si>
  <si>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</si>
  <si>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</si>
  <si>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</si>
  <si>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</si>
  <si>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</si>
  <si>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</si>
  <si>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</si>
  <si>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</si>
  <si>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</si>
  <si>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</si>
  <si>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</si>
  <si>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</si>
  <si>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</si>
  <si>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</si>
  <si>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</si>
  <si>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</si>
  <si>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</si>
  <si>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</si>
  <si>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</si>
  <si>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</si>
  <si>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</si>
  <si>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</si>
  <si>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</si>
  <si>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</si>
  <si>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</si>
  <si>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</si>
  <si>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</si>
  <si>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</si>
  <si>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</si>
  <si>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</si>
  <si>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</si>
  <si>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</si>
  <si>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</si>
  <si>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</si>
  <si>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</si>
  <si>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</si>
  <si>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</si>
  <si>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</si>
  <si>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</si>
  <si>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</si>
  <si>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</si>
  <si>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</si>
  <si>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</si>
  <si>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</si>
  <si>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</si>
  <si>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</si>
  <si>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</si>
  <si>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</si>
  <si>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</si>
  <si>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</si>
  <si>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</si>
  <si>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</si>
  <si>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</si>
  <si>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</si>
  <si>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</si>
  <si>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</si>
  <si>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</si>
  <si>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</si>
  <si>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</si>
  <si>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</si>
  <si>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</si>
  <si>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</si>
  <si>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</si>
  <si>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</si>
  <si>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</si>
  <si>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</si>
  <si>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</si>
  <si>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</si>
  <si>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</si>
  <si>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</si>
  <si>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</si>
  <si>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</si>
  <si>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</si>
  <si>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</si>
  <si>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</si>
  <si>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</si>
  <si>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</si>
  <si>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</si>
  <si>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</si>
  <si>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</si>
  <si>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</si>
  <si>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</si>
  <si>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</si>
  <si>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</si>
  <si>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</si>
  <si>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</si>
  <si>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</si>
  <si>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</si>
  <si>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</si>
  <si>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</si>
  <si>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</si>
  <si>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</si>
  <si>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</si>
  <si>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</si>
  <si>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</si>
  <si>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</si>
  <si>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</si>
  <si>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</si>
  <si>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</si>
  <si>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</si>
  <si>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</si>
  <si>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</si>
  <si>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</si>
  <si>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</si>
  <si>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</si>
  <si>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</si>
  <si>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</si>
  <si>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</si>
  <si>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</si>
  <si>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</si>
  <si>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</si>
  <si>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</si>
  <si>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</si>
  <si>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</si>
  <si>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</si>
  <si>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</si>
  <si>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</si>
  <si>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</si>
  <si>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</si>
  <si>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</si>
  <si>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</si>
  <si>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</si>
  <si>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</si>
  <si>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</si>
  <si>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</si>
  <si>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</si>
  <si>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</si>
  <si>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</si>
  <si>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</si>
  <si>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</si>
  <si>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</si>
  <si>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</si>
  <si>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</si>
  <si>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</si>
  <si>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</si>
  <si>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</si>
  <si>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</si>
  <si>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</si>
  <si>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</si>
  <si>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</si>
  <si>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</si>
  <si>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</si>
  <si>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</si>
  <si>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</si>
  <si>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</si>
  <si>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</si>
  <si>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</si>
  <si>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</si>
  <si>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</si>
  <si>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</si>
  <si>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</si>
  <si>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</si>
  <si>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</si>
  <si>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</si>
  <si>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</si>
  <si>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</si>
  <si>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</si>
  <si>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</si>
  <si>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</si>
  <si>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</si>
  <si>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</si>
  <si>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</si>
  <si>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</si>
  <si>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</si>
  <si>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</si>
  <si>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</si>
  <si>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</si>
  <si>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</si>
  <si>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</si>
  <si>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</si>
  <si>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</si>
  <si>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</si>
  <si>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</si>
  <si>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</si>
  <si>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</si>
  <si>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</si>
  <si>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</si>
  <si>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</si>
  <si>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</si>
  <si>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</si>
  <si>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</si>
  <si>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</si>
  <si>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</si>
  <si>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</si>
  <si>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</si>
  <si>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</si>
  <si>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</si>
  <si>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</si>
  <si>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</si>
  <si>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</si>
  <si>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</si>
  <si>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</si>
  <si>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</si>
  <si>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</si>
  <si>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</si>
  <si>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</si>
  <si>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</si>
  <si>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</si>
  <si>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</si>
  <si>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</si>
  <si>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</si>
  <si>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</si>
  <si>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</si>
  <si>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</si>
  <si>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</si>
  <si>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</si>
  <si>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</si>
  <si>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</si>
  <si>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</si>
  <si>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</si>
  <si>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</si>
  <si>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</si>
  <si>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</si>
  <si>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</si>
  <si>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</si>
  <si>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</si>
  <si>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</si>
  <si>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</si>
  <si>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</si>
  <si>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</si>
  <si>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</si>
  <si>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</si>
  <si>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</si>
  <si>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</si>
  <si>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</si>
  <si>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</si>
  <si>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</si>
  <si>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</si>
  <si>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</si>
  <si>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</si>
  <si>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</si>
  <si>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</si>
  <si>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</si>
  <si>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</si>
  <si>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</si>
  <si>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</si>
  <si>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</si>
  <si>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</si>
  <si>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</si>
  <si>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</si>
  <si>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</si>
  <si>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</si>
  <si>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</si>
  <si>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</si>
  <si>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</si>
  <si>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</si>
  <si>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</si>
  <si>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</si>
  <si>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</si>
  <si>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</si>
  <si>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</si>
  <si>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</si>
  <si>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</si>
  <si>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</si>
  <si>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</si>
  <si>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</si>
  <si>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</si>
  <si>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</si>
  <si>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</si>
  <si>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</si>
  <si>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</si>
  <si>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</si>
  <si>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</si>
  <si>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</si>
  <si>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</si>
  <si>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</si>
  <si>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</si>
  <si>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</si>
  <si>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</si>
  <si>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</si>
  <si>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</si>
  <si>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</si>
  <si>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</si>
  <si>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</si>
  <si>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</si>
  <si>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</si>
  <si>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</si>
  <si>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</si>
  <si>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</si>
  <si>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</si>
  <si>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</si>
  <si>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</si>
  <si>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</si>
  <si>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</si>
  <si>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</si>
  <si>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</si>
  <si>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</si>
  <si>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</si>
  <si>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</si>
  <si>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</si>
  <si>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</si>
  <si>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</si>
  <si>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</si>
  <si>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</si>
  <si>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</si>
  <si>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</si>
  <si>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</si>
  <si>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</si>
  <si>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</si>
  <si>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</si>
  <si>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</si>
  <si>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</si>
  <si>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</si>
  <si>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</si>
  <si>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</si>
  <si>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</si>
  <si>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</si>
  <si>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</si>
  <si>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</si>
  <si>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</si>
  <si>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</si>
  <si>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</si>
  <si>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</si>
  <si>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</si>
  <si>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</si>
  <si>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</si>
  <si>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</si>
  <si>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</si>
  <si>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</si>
  <si>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</si>
  <si>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</si>
  <si>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</si>
  <si>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</si>
  <si>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</si>
  <si>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</si>
  <si>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</si>
  <si>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</si>
  <si>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</si>
  <si>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</si>
  <si>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</si>
  <si>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</si>
  <si>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</si>
  <si>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</si>
  <si>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</si>
  <si>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</si>
  <si>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</si>
  <si>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</si>
  <si>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</si>
  <si>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</si>
  <si>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</si>
  <si>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</si>
  <si>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</si>
  <si>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</si>
  <si>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</si>
  <si>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</si>
  <si>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</si>
  <si>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</si>
  <si>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</si>
  <si>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</si>
  <si>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</si>
  <si>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</si>
  <si>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</si>
  <si>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</si>
  <si>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</si>
  <si>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</si>
  <si>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</si>
  <si>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</si>
  <si>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</si>
  <si>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</si>
  <si>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</si>
  <si>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</si>
  <si>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</si>
  <si>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</si>
  <si>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</si>
  <si>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</si>
  <si>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</si>
  <si>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</si>
  <si>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</si>
  <si>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</si>
  <si>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</si>
  <si>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</si>
  <si>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</si>
  <si>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</si>
  <si>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</si>
  <si>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</si>
  <si>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</si>
  <si>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</si>
  <si>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</si>
  <si>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</si>
  <si>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</si>
  <si>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</si>
  <si>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</si>
  <si>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</si>
  <si>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</si>
  <si>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</si>
  <si>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</si>
  <si>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</si>
  <si>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</si>
  <si>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</si>
  <si>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</si>
  <si>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</si>
  <si>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</si>
  <si>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</si>
  <si>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</si>
  <si>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</si>
  <si>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</si>
  <si>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</si>
  <si>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</si>
  <si>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</si>
  <si>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</si>
  <si>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</si>
  <si>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</si>
  <si>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</si>
  <si>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</si>
  <si>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</si>
  <si>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</si>
  <si>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</si>
  <si>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</si>
  <si>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</si>
  <si>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</si>
  <si>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</si>
  <si>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</si>
  <si>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</si>
  <si>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</si>
  <si>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</si>
  <si>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</si>
  <si>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</si>
  <si>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</si>
  <si>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</si>
  <si>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</si>
  <si>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</si>
  <si>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</si>
  <si>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</si>
  <si>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</si>
  <si>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</si>
  <si>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</si>
  <si>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</si>
  <si>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</si>
  <si>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</si>
  <si>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</si>
  <si>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</si>
  <si>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</si>
  <si>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</si>
  <si>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</si>
  <si>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</si>
  <si>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</si>
  <si>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</si>
  <si>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</si>
  <si>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</si>
  <si>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</si>
  <si>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</si>
  <si>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</si>
  <si>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</si>
  <si>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</si>
  <si>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</si>
  <si>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</si>
  <si>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</si>
  <si>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</si>
  <si>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</si>
  <si>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</si>
  <si>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</si>
  <si>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</si>
  <si>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</si>
  <si>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</si>
  <si>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</si>
  <si>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</si>
  <si>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</si>
  <si>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</si>
  <si>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</si>
  <si>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</si>
  <si>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</si>
  <si>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</si>
  <si>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</si>
  <si>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</si>
  <si>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</si>
  <si>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</si>
  <si>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</si>
  <si>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</si>
  <si>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</si>
  <si>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</si>
  <si>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</si>
  <si>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</si>
  <si>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</si>
  <si>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</si>
  <si>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</si>
  <si>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</si>
  <si>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</si>
  <si>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</si>
  <si>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</si>
  <si>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</si>
  <si>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</si>
  <si>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</si>
  <si>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</si>
  <si>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</si>
  <si>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</si>
  <si>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</si>
  <si>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</si>
  <si>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</si>
  <si>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</si>
  <si>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</si>
  <si>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</si>
  <si>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</si>
  <si>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</si>
  <si>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</si>
  <si>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</si>
  <si>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</si>
  <si>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</si>
  <si>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</si>
  <si>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</si>
  <si>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</si>
  <si>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</si>
  <si>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</si>
  <si>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</si>
  <si>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</si>
  <si>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</si>
  <si>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</si>
  <si>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</si>
  <si>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</si>
  <si>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</si>
  <si>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</si>
  <si>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</si>
  <si>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</si>
  <si>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</si>
  <si>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</si>
  <si>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</si>
  <si>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</si>
  <si>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</si>
  <si>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</si>
  <si>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</si>
  <si>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</si>
  <si>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</si>
  <si>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</si>
  <si>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</si>
  <si>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</si>
  <si>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</si>
  <si>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</si>
  <si>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</si>
  <si>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</si>
  <si>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</si>
  <si>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</si>
  <si>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</si>
  <si>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</si>
  <si>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</si>
  <si>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</si>
  <si>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</si>
  <si>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</si>
  <si>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</si>
  <si>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</si>
  <si>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</si>
  <si>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</si>
  <si>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</si>
  <si>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</si>
  <si>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</si>
  <si>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</si>
  <si>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</si>
  <si>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</si>
  <si>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</si>
  <si>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</si>
  <si>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</si>
  <si>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</si>
  <si>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</si>
  <si>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</si>
  <si>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</si>
  <si>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</si>
  <si>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</si>
  <si>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</si>
  <si>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</si>
  <si>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</si>
  <si>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</si>
  <si>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</si>
  <si>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</si>
  <si>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</si>
  <si>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</si>
  <si>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</si>
  <si>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</si>
  <si>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</si>
  <si>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</si>
  <si>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</si>
  <si>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</si>
  <si>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</si>
  <si>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</si>
  <si>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</si>
  <si>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</si>
  <si>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</si>
  <si>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</si>
  <si>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</si>
  <si>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</si>
  <si>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</si>
  <si>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</si>
  <si>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</si>
  <si>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</si>
  <si>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</si>
  <si>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</si>
  <si>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</si>
  <si>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</si>
  <si>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</si>
  <si>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</si>
  <si>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</si>
  <si>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</si>
  <si>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</si>
  <si>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</si>
  <si>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</si>
  <si>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</si>
  <si>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</si>
  <si>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</si>
  <si>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</si>
  <si>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</si>
  <si>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</si>
  <si>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</si>
  <si>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</si>
  <si>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</si>
  <si>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</si>
  <si>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</si>
  <si>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</si>
  <si>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</si>
  <si>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</si>
  <si>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</si>
  <si>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</si>
  <si>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</si>
  <si>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</si>
  <si>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</si>
  <si>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</si>
  <si>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</si>
  <si>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</si>
  <si>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</si>
  <si>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</si>
  <si>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</si>
  <si>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</si>
  <si>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</si>
  <si>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</si>
  <si>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</si>
  <si>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</si>
  <si>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</si>
  <si>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</si>
  <si>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</si>
  <si>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</si>
  <si>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</si>
  <si>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</si>
  <si>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</si>
  <si>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</si>
  <si>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</si>
  <si>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</si>
  <si>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</si>
  <si>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</si>
  <si>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</si>
  <si>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</si>
  <si>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</si>
  <si>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</si>
  <si>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</si>
  <si>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</si>
  <si>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</si>
  <si>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</si>
  <si>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</si>
  <si>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</si>
  <si>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</si>
  <si>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</si>
  <si>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</si>
  <si>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</si>
  <si>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</si>
  <si>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</si>
  <si>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</si>
  <si>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</si>
  <si>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</si>
  <si>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</si>
  <si>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</si>
  <si>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</si>
  <si>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</si>
  <si>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</si>
  <si>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</si>
  <si>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</si>
  <si>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</si>
  <si>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</si>
  <si>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</si>
  <si>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</si>
  <si>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</si>
  <si>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</si>
  <si>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</si>
  <si>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</si>
  <si>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</si>
  <si>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</si>
  <si>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</si>
  <si>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</si>
  <si>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</si>
  <si>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</si>
  <si>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</si>
  <si>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</si>
  <si>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</si>
  <si>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</si>
  <si>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</si>
  <si>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</si>
  <si>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</si>
  <si>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</si>
  <si>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</si>
  <si>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</si>
  <si>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</si>
  <si>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</si>
  <si>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</si>
  <si>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</si>
  <si>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</si>
  <si>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</si>
  <si>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</si>
  <si>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</si>
  <si>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</si>
  <si>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</si>
  <si>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</si>
  <si>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</si>
  <si>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</si>
  <si>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</si>
  <si>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</si>
  <si>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</si>
  <si>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</si>
  <si>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</si>
  <si>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</si>
  <si>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</si>
  <si>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</si>
  <si>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</si>
  <si>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</si>
  <si>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</si>
  <si>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</si>
  <si>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</si>
  <si>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</si>
  <si>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</si>
  <si>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</si>
  <si>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</si>
  <si>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</si>
  <si>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</si>
  <si>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</si>
  <si>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</si>
  <si>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</si>
  <si>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</si>
  <si>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</si>
  <si>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</si>
  <si>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</si>
  <si>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</si>
  <si>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</si>
  <si>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</si>
  <si>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</si>
  <si>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</si>
  <si>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</si>
  <si>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</si>
  <si>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</si>
  <si>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</si>
  <si>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</si>
  <si>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</si>
  <si>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</si>
  <si>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</si>
  <si>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</si>
  <si>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</si>
  <si>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</si>
  <si>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</si>
  <si>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</si>
  <si>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</si>
  <si>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</si>
  <si>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</si>
  <si>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</si>
  <si>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</si>
  <si>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</si>
  <si>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</si>
  <si>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</si>
  <si>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</si>
  <si>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</si>
  <si>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</si>
  <si>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</si>
  <si>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</si>
  <si>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</si>
  <si>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</si>
  <si>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</si>
  <si>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</si>
  <si>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</si>
  <si>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</si>
  <si>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</si>
  <si>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</si>
  <si>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</si>
  <si>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</si>
  <si>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</si>
  <si>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</si>
  <si>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</si>
  <si>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</si>
  <si>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</si>
  <si>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</si>
  <si>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</si>
  <si>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</si>
  <si>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</si>
  <si>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</si>
  <si>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</si>
  <si>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</si>
  <si>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</si>
  <si>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</si>
  <si>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</si>
  <si>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</si>
  <si>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</si>
  <si>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</si>
  <si>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</si>
  <si>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</si>
  <si>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</si>
  <si>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</si>
  <si>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</si>
  <si>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</si>
  <si>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</si>
  <si>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</si>
  <si>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</si>
  <si>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</si>
  <si>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</si>
  <si>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</si>
  <si>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</si>
  <si>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</si>
  <si>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</si>
  <si>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</si>
  <si>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</si>
  <si>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</si>
  <si>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</si>
  <si>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</si>
  <si>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</si>
  <si>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</si>
  <si>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</si>
  <si>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</si>
  <si>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</si>
  <si>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</si>
  <si>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</si>
  <si>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</si>
  <si>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</si>
  <si>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</si>
  <si>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</si>
  <si>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</si>
  <si>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</si>
  <si>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</si>
  <si>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</si>
  <si>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</si>
  <si>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</si>
  <si>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</si>
  <si>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</si>
  <si>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</si>
  <si>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</si>
  <si>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</si>
  <si>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</si>
  <si>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</si>
  <si>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</si>
  <si>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</si>
  <si>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</si>
  <si>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</si>
  <si>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</si>
  <si>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</si>
  <si>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</si>
  <si>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</si>
  <si>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</si>
  <si>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</si>
  <si>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</si>
  <si>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</si>
  <si>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</si>
  <si>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</si>
  <si>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</si>
  <si>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</si>
  <si>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</si>
  <si>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</si>
  <si>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</si>
  <si>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</si>
  <si>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</si>
  <si>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</si>
  <si>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</si>
  <si>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</si>
  <si>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</si>
  <si>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</si>
  <si>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</si>
  <si>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</si>
  <si>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</si>
  <si>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</si>
  <si>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</si>
  <si>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</si>
  <si>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</si>
  <si>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</si>
  <si>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</si>
  <si>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</si>
  <si>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</si>
  <si>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</si>
  <si>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</si>
  <si>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</si>
  <si>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</si>
  <si>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</si>
  <si>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</si>
  <si>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</si>
  <si>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</si>
  <si>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</si>
  <si>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</si>
  <si>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</si>
  <si>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</si>
  <si>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</si>
  <si>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</si>
  <si>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</si>
  <si>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</si>
  <si>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</si>
  <si>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</si>
  <si>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</si>
  <si>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</si>
  <si>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</si>
  <si>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</si>
  <si>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</si>
  <si>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</si>
  <si>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</si>
  <si>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</si>
  <si>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</si>
  <si>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</si>
  <si>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</si>
  <si>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</si>
  <si>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</si>
  <si>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</si>
  <si>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</si>
  <si>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</si>
  <si>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</si>
  <si>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</si>
  <si>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</si>
  <si>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</si>
  <si>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</si>
  <si>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</si>
  <si>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</si>
  <si>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</si>
  <si>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</si>
  <si>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</si>
  <si>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</si>
  <si>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</si>
  <si>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</si>
  <si>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</si>
  <si>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</si>
  <si>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</si>
  <si>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</si>
  <si>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</si>
  <si>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</si>
  <si>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</si>
  <si>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</si>
  <si>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</si>
  <si>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</si>
  <si>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</si>
  <si>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</si>
  <si>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</si>
  <si>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</si>
  <si>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</si>
  <si>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</si>
  <si>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</si>
  <si>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</si>
  <si>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</si>
  <si>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</si>
  <si>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</si>
  <si>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</si>
  <si>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</si>
  <si>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</si>
  <si>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</si>
  <si>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</si>
  <si>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</si>
  <si>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</si>
  <si>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</si>
  <si>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</si>
  <si>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</si>
  <si>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</si>
  <si>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</si>
  <si>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</si>
  <si>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</si>
  <si>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</si>
  <si>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</si>
  <si>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</si>
  <si>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</si>
  <si>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</si>
  <si>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</si>
  <si>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</si>
  <si>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</si>
  <si>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</si>
  <si>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</si>
  <si>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</si>
  <si>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</si>
  <si>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</si>
  <si>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</si>
  <si>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</si>
  <si>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</si>
  <si>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</si>
  <si>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</si>
  <si>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</si>
  <si>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</si>
  <si>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</si>
  <si>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</si>
  <si>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</si>
  <si>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</si>
  <si>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</si>
  <si>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</si>
  <si>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</si>
  <si>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</si>
  <si>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</si>
  <si>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</si>
  <si>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</si>
  <si>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</si>
  <si>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</si>
  <si>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</si>
  <si>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</si>
  <si>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</si>
  <si>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</si>
  <si>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</si>
  <si>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</si>
  <si>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</si>
  <si>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</si>
  <si>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</si>
  <si>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</si>
  <si>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</si>
  <si>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</si>
  <si>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</si>
  <si>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</si>
  <si>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</si>
  <si>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</si>
  <si>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</si>
  <si>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</si>
  <si>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</si>
  <si>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</si>
  <si>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</si>
  <si>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</si>
  <si>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</si>
  <si>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</si>
  <si>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</si>
  <si>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</si>
  <si>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</si>
  <si>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</si>
  <si>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</si>
  <si>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</si>
  <si>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</si>
  <si>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</si>
  <si>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</si>
  <si>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</si>
  <si>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</si>
  <si>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</si>
  <si>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</si>
  <si>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</si>
  <si>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</si>
  <si>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</si>
  <si>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</si>
  <si>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</si>
  <si>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</si>
  <si>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</si>
  <si>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</si>
  <si>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</si>
  <si>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</si>
  <si>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</si>
  <si>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</si>
  <si>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</si>
  <si>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</si>
  <si>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</si>
  <si>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</si>
  <si>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</si>
  <si>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</si>
  <si>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</si>
  <si>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</si>
  <si>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</si>
  <si>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</si>
  <si>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</si>
  <si>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</si>
  <si>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</si>
  <si>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</si>
  <si>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</si>
  <si>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</si>
  <si>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</si>
  <si>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</si>
  <si>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</si>
  <si>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</si>
  <si>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</si>
  <si>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</si>
  <si>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</si>
  <si>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</si>
  <si>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</si>
  <si>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</si>
  <si>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</si>
  <si>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</si>
  <si>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</si>
  <si>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</si>
  <si>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</si>
  <si>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</si>
  <si>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</si>
  <si>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</si>
  <si>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</si>
  <si>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</si>
  <si>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</si>
  <si>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</si>
  <si>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</si>
  <si>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</si>
  <si>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</si>
  <si>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</si>
  <si>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</si>
  <si>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</si>
  <si>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</si>
  <si>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</si>
  <si>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</si>
  <si>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</si>
  <si>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</si>
  <si>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</si>
  <si>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</si>
  <si>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</si>
  <si>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</si>
  <si>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</si>
  <si>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</si>
  <si>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</si>
  <si>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</si>
  <si>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</si>
  <si>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</si>
  <si>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</si>
  <si>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</si>
  <si>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</si>
  <si>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</si>
  <si>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</si>
  <si>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</si>
  <si>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</si>
  <si>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</si>
  <si>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</si>
  <si>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</si>
  <si>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</si>
  <si>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</si>
  <si>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</si>
  <si>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</si>
  <si>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</si>
  <si>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</si>
  <si>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</si>
  <si>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</si>
  <si>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</si>
  <si>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</si>
  <si>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</si>
  <si>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</si>
  <si>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</si>
  <si>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</si>
  <si>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</si>
  <si>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</si>
  <si>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</si>
  <si>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</si>
  <si>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</si>
  <si>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</si>
  <si>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</si>
  <si>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</si>
  <si>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</si>
  <si>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</si>
  <si>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</si>
  <si>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</si>
  <si>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</si>
  <si>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</si>
  <si>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</si>
  <si>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</si>
  <si>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</si>
  <si>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</si>
  <si>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</si>
  <si>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</si>
  <si>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</si>
  <si>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</si>
  <si>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</si>
  <si>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</si>
  <si>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</si>
  <si>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</si>
  <si>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</si>
  <si>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</si>
  <si>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</si>
  <si>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</si>
  <si>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</si>
  <si>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</si>
  <si>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</si>
  <si>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</si>
  <si>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</si>
  <si>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</si>
  <si>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</si>
  <si>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</si>
  <si>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</si>
  <si>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</si>
  <si>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</si>
  <si>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</si>
  <si>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</si>
  <si>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</si>
  <si>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</si>
  <si>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</si>
  <si>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</si>
  <si>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</si>
  <si>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</si>
  <si>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</si>
  <si>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</si>
  <si>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</si>
  <si>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</si>
  <si>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</si>
  <si>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</si>
  <si>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</si>
  <si>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</si>
  <si>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</si>
  <si>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</si>
  <si>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</si>
  <si>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</si>
  <si>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</si>
  <si>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</si>
  <si>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</si>
  <si>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</si>
  <si>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</si>
  <si>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</si>
  <si>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</si>
  <si>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</si>
  <si>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</si>
  <si>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</si>
  <si>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</si>
  <si>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</si>
  <si>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</si>
  <si>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</si>
  <si>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</si>
  <si>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</si>
  <si>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</si>
  <si>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</si>
  <si>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</si>
  <si>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</si>
  <si>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</si>
  <si>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</si>
  <si>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</si>
  <si>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</si>
  <si>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</si>
  <si>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</si>
  <si>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</si>
  <si>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</si>
  <si>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</si>
  <si>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</si>
  <si>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</si>
  <si>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</si>
  <si>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</si>
  <si>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</si>
  <si>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</si>
  <si>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</si>
  <si>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</si>
  <si>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</si>
  <si>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</si>
  <si>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</si>
  <si>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</si>
  <si>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</si>
  <si>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</si>
  <si>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</si>
  <si>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</si>
  <si>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</si>
  <si>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</si>
  <si>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</si>
  <si>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</si>
  <si>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</si>
  <si>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</si>
  <si>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</si>
  <si>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</si>
  <si>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</si>
  <si>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</si>
  <si>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</si>
  <si>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</si>
  <si>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</si>
  <si>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</si>
  <si>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</si>
  <si>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</si>
  <si>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</si>
  <si>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</si>
  <si>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</si>
  <si>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</si>
  <si>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</si>
  <si>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</si>
  <si>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</si>
  <si>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</si>
  <si>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</si>
  <si>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</si>
  <si>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</si>
  <si>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</si>
  <si>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</si>
  <si>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</si>
  <si>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</si>
  <si>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</si>
  <si>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</si>
  <si>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</si>
  <si>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</si>
  <si>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</si>
  <si>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</si>
  <si>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</si>
  <si>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</si>
  <si>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</si>
  <si>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</si>
  <si>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</si>
  <si>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</si>
  <si>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</si>
  <si>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</si>
  <si>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</si>
  <si>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</si>
  <si>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</si>
  <si>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</si>
  <si>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</si>
  <si>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</si>
  <si>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</si>
  <si>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</si>
  <si>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</si>
  <si>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</si>
  <si>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</si>
  <si>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</si>
  <si>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</si>
  <si>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</si>
  <si>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</si>
  <si>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</si>
  <si>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</si>
  <si>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</si>
  <si>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</si>
  <si>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</si>
  <si>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</si>
  <si>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</si>
  <si>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</si>
  <si>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</si>
  <si>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</si>
  <si>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</si>
  <si>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</si>
  <si>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</si>
  <si>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</si>
  <si>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</si>
  <si>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</si>
  <si>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</si>
  <si>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</si>
  <si>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</si>
  <si>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</si>
  <si>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</si>
  <si>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</si>
  <si>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</si>
  <si>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</si>
  <si>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</si>
  <si>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</si>
  <si>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</si>
  <si>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</si>
  <si>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</si>
  <si>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</si>
  <si>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</si>
  <si>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</si>
  <si>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</si>
  <si>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</si>
  <si>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</si>
  <si>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</si>
  <si>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</si>
  <si>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</si>
  <si>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</si>
  <si>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</si>
  <si>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</si>
  <si>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</si>
  <si>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</si>
  <si>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</si>
  <si>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</si>
  <si>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</si>
  <si>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</si>
  <si>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</si>
  <si>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</si>
  <si>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</si>
  <si>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</si>
  <si>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</si>
  <si>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</si>
  <si>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</si>
  <si>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</si>
  <si>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</si>
  <si>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</si>
  <si>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</si>
  <si>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</si>
  <si>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</si>
  <si>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</si>
  <si>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</si>
  <si>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</si>
  <si>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</si>
  <si>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</si>
  <si>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</si>
  <si>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</si>
  <si>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</si>
  <si>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</si>
  <si>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</si>
  <si>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</si>
  <si>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</si>
  <si>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</si>
  <si>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</si>
  <si>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</si>
  <si>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</si>
  <si>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</si>
  <si>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</si>
  <si>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</si>
  <si>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</si>
  <si>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</si>
  <si>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</si>
  <si>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</si>
  <si>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</si>
  <si>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</si>
  <si>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</si>
  <si>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</si>
  <si>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</si>
  <si>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</si>
  <si>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</si>
  <si>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</si>
  <si>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</si>
  <si>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</si>
  <si>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</si>
  <si>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</si>
  <si>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</si>
  <si>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</si>
  <si>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</si>
  <si>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</si>
  <si>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</si>
  <si>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</si>
  <si>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</si>
  <si>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</si>
  <si>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</si>
  <si>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</si>
  <si>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</si>
  <si>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</si>
  <si>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</si>
  <si>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</si>
  <si>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</si>
  <si>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</si>
  <si>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</si>
  <si>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</si>
  <si>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</si>
  <si>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</si>
  <si>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</si>
  <si>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</si>
  <si>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</si>
  <si>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</si>
  <si>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</si>
  <si>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</si>
  <si>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</si>
  <si>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</si>
  <si>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</si>
  <si>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</si>
  <si>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</si>
  <si>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</si>
  <si>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</si>
  <si>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</si>
  <si>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</si>
  <si>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</si>
  <si>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</si>
  <si>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</si>
  <si>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</si>
  <si>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</si>
  <si>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</si>
  <si>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</si>
  <si>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</si>
  <si>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</si>
  <si>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</si>
  <si>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</si>
  <si>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</si>
  <si>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</si>
  <si>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</si>
  <si>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</si>
  <si>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</si>
  <si>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</si>
  <si>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</si>
  <si>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</si>
  <si>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</si>
  <si>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</si>
  <si>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</si>
  <si>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</si>
  <si>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</si>
  <si>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</si>
  <si>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</si>
  <si>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</si>
  <si>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</si>
  <si>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</si>
  <si>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</si>
  <si>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</si>
  <si>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</si>
  <si>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</si>
  <si>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</si>
  <si>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</si>
  <si>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</si>
  <si>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</si>
  <si>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</si>
  <si>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</si>
  <si>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</si>
  <si>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</si>
  <si>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</si>
  <si>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</si>
  <si>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</si>
  <si>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</si>
  <si>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</si>
  <si>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</si>
  <si>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</si>
  <si>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</si>
  <si>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</si>
  <si>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</si>
  <si>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</si>
  <si>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</si>
  <si>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</si>
  <si>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</si>
  <si>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</si>
  <si>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</si>
  <si>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</si>
  <si>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</si>
  <si>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</si>
  <si>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</si>
  <si>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</si>
  <si>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</si>
  <si>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</si>
  <si>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</si>
  <si>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</si>
  <si>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</si>
  <si>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</si>
  <si>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</si>
  <si>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</si>
  <si>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</si>
  <si>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</si>
  <si>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</si>
  <si>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</si>
  <si>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</si>
  <si>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</si>
  <si>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</si>
  <si>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</si>
  <si>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</si>
  <si>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</si>
  <si>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</si>
  <si>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</si>
  <si>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</si>
  <si>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</si>
  <si>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</si>
  <si>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</si>
  <si>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</si>
  <si>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</si>
  <si>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</si>
  <si>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</si>
  <si>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</si>
  <si>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</si>
  <si>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</si>
  <si>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</si>
  <si>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</si>
  <si>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</si>
  <si>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</si>
  <si>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</si>
  <si>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</si>
  <si>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</si>
  <si>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</si>
  <si>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</si>
  <si>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</si>
  <si>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</si>
  <si>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</si>
  <si>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</si>
  <si>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</si>
  <si>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</si>
  <si>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</si>
  <si>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</si>
  <si>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</si>
  <si>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</si>
  <si>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</si>
  <si>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</si>
  <si>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</si>
  <si>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</si>
  <si>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</si>
  <si>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</si>
  <si>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</si>
  <si>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</si>
  <si>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</si>
  <si>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</si>
  <si>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</si>
  <si>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</si>
  <si>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</si>
  <si>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</si>
  <si>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</si>
  <si>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</si>
  <si>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</si>
  <si>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</si>
  <si>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</si>
  <si>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</si>
  <si>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</si>
  <si>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</si>
  <si>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</si>
  <si>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</si>
  <si>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</si>
  <si>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</si>
  <si>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</si>
  <si>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</si>
  <si>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</si>
  <si>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</si>
  <si>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</si>
  <si>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</si>
  <si>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</si>
  <si>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</si>
  <si>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</si>
  <si>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</si>
  <si>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</si>
  <si>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</si>
  <si>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</si>
  <si>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</si>
  <si>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</si>
  <si>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</si>
  <si>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</si>
  <si>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</si>
  <si>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</si>
  <si>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</si>
  <si>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</si>
  <si>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</si>
  <si>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</si>
  <si>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</si>
  <si>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</si>
  <si>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</si>
  <si>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</si>
  <si>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</si>
  <si>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</si>
  <si>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</si>
  <si>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</si>
  <si>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</si>
  <si>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</si>
  <si>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</si>
  <si>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</si>
  <si>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</si>
  <si>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</si>
  <si>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</si>
  <si>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</si>
  <si>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</si>
  <si>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</si>
  <si>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</si>
  <si>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</si>
  <si>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</si>
  <si>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</si>
  <si>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</si>
  <si>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</si>
  <si>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</si>
  <si>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</si>
  <si>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</si>
  <si>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</si>
  <si>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</si>
  <si>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</si>
  <si>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</si>
  <si>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</si>
  <si>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</si>
  <si>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</si>
  <si>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</si>
  <si>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</si>
  <si>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</si>
  <si>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</si>
  <si>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</si>
  <si>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</si>
  <si>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</si>
  <si>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</si>
  <si>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</si>
  <si>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</si>
  <si>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</si>
  <si>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</si>
  <si>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</si>
  <si>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</si>
  <si>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</si>
  <si>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</si>
  <si>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</si>
  <si>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</si>
  <si>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</si>
  <si>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</si>
  <si>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</si>
  <si>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</si>
  <si>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</si>
  <si>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</si>
  <si>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</si>
  <si>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</si>
  <si>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</si>
  <si>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</si>
  <si>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</si>
  <si>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</si>
  <si>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</si>
  <si>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</si>
  <si>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</si>
  <si>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</si>
  <si>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</si>
  <si>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</si>
  <si>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</si>
  <si>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</si>
  <si>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</si>
  <si>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</si>
  <si>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</si>
  <si>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</si>
  <si>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</si>
  <si>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</si>
  <si>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</si>
  <si>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</si>
  <si>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</si>
  <si>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</si>
  <si>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</si>
  <si>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</si>
  <si>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</si>
  <si>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</si>
  <si>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</si>
  <si>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</si>
  <si>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</si>
  <si>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</si>
  <si>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</si>
  <si>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</si>
  <si>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</si>
  <si>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</si>
  <si>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</si>
  <si>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</si>
  <si>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</si>
  <si>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</si>
  <si>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</si>
  <si>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</si>
  <si>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</si>
  <si>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</si>
  <si>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</si>
  <si>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</si>
  <si>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</si>
  <si>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</si>
  <si>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</si>
  <si>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</si>
  <si>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</si>
  <si>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</si>
  <si>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</si>
  <si>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</si>
  <si>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</si>
  <si>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</si>
  <si>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</si>
  <si>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</si>
  <si>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</si>
  <si>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</si>
  <si>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</si>
  <si>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</si>
  <si>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</si>
  <si>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</si>
  <si>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</si>
  <si>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</si>
  <si>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</si>
  <si>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</si>
  <si>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</si>
  <si>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</si>
  <si>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</si>
  <si>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</si>
  <si>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</si>
  <si>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</si>
  <si>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</si>
  <si>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</si>
  <si>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</si>
  <si>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</si>
  <si>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</si>
  <si>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</si>
  <si>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</si>
  <si>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</si>
  <si>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</si>
  <si>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</si>
  <si>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</si>
  <si>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</si>
  <si>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</si>
  <si>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</si>
  <si>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</si>
  <si>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</si>
  <si>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</si>
  <si>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</si>
  <si>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</si>
  <si>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</si>
  <si>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</si>
  <si>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</si>
  <si>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</si>
  <si>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</si>
  <si>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</si>
  <si>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</si>
  <si>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</si>
  <si>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</si>
  <si>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</si>
  <si>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</si>
  <si>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</si>
  <si>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</si>
  <si>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</si>
  <si>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</si>
  <si>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</si>
  <si>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</si>
  <si>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</si>
  <si>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</si>
  <si>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</si>
  <si>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</si>
  <si>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</si>
  <si>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</si>
  <si>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</si>
  <si>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</si>
  <si>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</si>
  <si>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</si>
  <si>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</si>
  <si>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</si>
  <si>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</si>
  <si>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</si>
  <si>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</si>
  <si>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</si>
  <si>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</si>
  <si>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</si>
  <si>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</si>
  <si>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</si>
  <si>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</si>
  <si>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</si>
  <si>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</si>
  <si>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</si>
  <si>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</si>
  <si>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</si>
  <si>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</si>
  <si>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</si>
  <si>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</si>
  <si>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</si>
  <si>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</si>
  <si>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</si>
  <si>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</si>
  <si>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</si>
  <si>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</si>
  <si>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</si>
  <si>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</si>
  <si>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</si>
  <si>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</si>
  <si>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</si>
  <si>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</si>
  <si>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</si>
  <si>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</si>
  <si>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</si>
  <si>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</si>
  <si>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</si>
  <si>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</si>
  <si>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</si>
  <si>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</si>
  <si>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</si>
  <si>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</si>
  <si>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</si>
  <si>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</si>
  <si>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</si>
  <si>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</si>
  <si>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</si>
  <si>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</si>
  <si>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</si>
  <si>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</si>
  <si>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</si>
  <si>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</si>
  <si>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</si>
  <si>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</si>
  <si>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</si>
  <si>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</si>
  <si>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</si>
  <si>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</si>
  <si>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</si>
  <si>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</si>
  <si>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</si>
  <si>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</si>
  <si>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</si>
  <si>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</si>
  <si>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</si>
  <si>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</si>
  <si>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</si>
  <si>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</si>
  <si>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</si>
  <si>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</si>
  <si>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</si>
  <si>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</si>
  <si>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</si>
  <si>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</si>
  <si>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</si>
  <si>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</si>
  <si>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</si>
  <si>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</si>
  <si>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</si>
  <si>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</si>
  <si>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</si>
  <si>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</si>
  <si>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</si>
  <si>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</si>
  <si>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</si>
  <si>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</si>
  <si>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</si>
  <si>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</si>
  <si>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</si>
  <si>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</si>
  <si>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</si>
  <si>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</si>
  <si>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</si>
  <si>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</si>
  <si>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</si>
  <si>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</si>
  <si>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</si>
  <si>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</si>
  <si>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</si>
  <si>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</si>
  <si>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</si>
  <si>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</si>
  <si>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</si>
  <si>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</si>
  <si>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</si>
  <si>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</si>
  <si>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</si>
  <si>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</si>
  <si>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</si>
  <si>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</si>
  <si>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</si>
  <si>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</si>
  <si>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</si>
  <si>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</si>
  <si>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</si>
  <si>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</si>
  <si>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</si>
  <si>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</si>
  <si>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</si>
  <si>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</si>
  <si>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</si>
  <si>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</si>
  <si>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</si>
  <si>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</si>
  <si>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</si>
  <si>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</si>
  <si>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</si>
  <si>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</si>
  <si>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</si>
  <si>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</si>
  <si>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</si>
  <si>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</si>
  <si>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</si>
  <si>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</si>
  <si>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</si>
  <si>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</si>
  <si>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</si>
  <si>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</si>
  <si>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</si>
  <si>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</si>
  <si>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</si>
  <si>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</si>
  <si>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</si>
  <si>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</si>
  <si>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</si>
  <si>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</si>
  <si>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</si>
  <si>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</si>
  <si>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</si>
  <si>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</si>
  <si>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</si>
  <si>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</si>
  <si>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</si>
  <si>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</si>
  <si>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</si>
  <si>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</si>
  <si>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</si>
  <si>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</si>
  <si>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</si>
  <si>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</si>
  <si>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</si>
  <si>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</si>
  <si>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</si>
  <si>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</si>
  <si>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</si>
  <si>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</si>
  <si>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</si>
  <si>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</si>
  <si>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</si>
  <si>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</si>
  <si>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</si>
  <si>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</si>
  <si>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</si>
  <si>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</si>
  <si>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</si>
  <si>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</si>
  <si>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</si>
  <si>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</si>
  <si>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</si>
  <si>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</si>
  <si>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</si>
  <si>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</si>
  <si>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</si>
  <si>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</si>
  <si>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</si>
  <si>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</si>
  <si>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</si>
  <si>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</si>
  <si>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</si>
  <si>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</si>
  <si>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</si>
  <si>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</si>
  <si>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</si>
  <si>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</si>
  <si>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</si>
  <si>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</si>
  <si>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</si>
  <si>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</si>
  <si>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</si>
  <si>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</si>
  <si>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</si>
  <si>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</si>
  <si>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</si>
  <si>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</si>
  <si>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</si>
  <si>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</si>
  <si>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</si>
  <si>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</si>
  <si>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</si>
  <si>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</si>
  <si>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</si>
  <si>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</si>
  <si>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</si>
  <si>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</si>
  <si>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</si>
  <si>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</si>
  <si>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</si>
  <si>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</si>
  <si>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</si>
  <si>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</si>
  <si>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</si>
  <si>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</si>
  <si>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</si>
  <si>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</si>
  <si>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</si>
  <si>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</si>
  <si>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</si>
  <si>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</si>
  <si>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</si>
  <si>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</si>
  <si>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</si>
  <si>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</si>
  <si>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</si>
  <si>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</si>
  <si>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</si>
  <si>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</si>
  <si>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</si>
  <si>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</si>
  <si>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</si>
  <si>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</si>
  <si>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</si>
  <si>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</si>
  <si>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</si>
  <si>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</si>
  <si>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</si>
  <si>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</si>
  <si>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</si>
  <si>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</si>
  <si>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</si>
  <si>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</si>
  <si>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</si>
  <si>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</si>
  <si>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</si>
  <si>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</si>
  <si>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</si>
  <si>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</si>
  <si>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</si>
  <si>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</si>
  <si>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</si>
  <si>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</si>
  <si>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</si>
  <si>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</si>
  <si>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</si>
  <si>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</si>
  <si>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</si>
  <si>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</si>
  <si>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</si>
  <si>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</si>
  <si>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</si>
  <si>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</si>
  <si>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</si>
  <si>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</si>
  <si>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</si>
  <si>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</si>
  <si>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</si>
  <si>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</si>
  <si>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</si>
  <si>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</si>
  <si>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</si>
  <si>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</si>
  <si>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</si>
  <si>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</si>
  <si>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</si>
  <si>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</si>
  <si>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</si>
  <si>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</si>
  <si>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</si>
  <si>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</si>
  <si>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</si>
  <si>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</si>
  <si>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</si>
  <si>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</si>
  <si>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</si>
  <si>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</si>
  <si>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</si>
  <si>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</si>
  <si>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</si>
  <si>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</si>
  <si>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</si>
  <si>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</si>
  <si>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</si>
  <si>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</si>
  <si>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</si>
  <si>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</si>
  <si>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</si>
  <si>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</si>
  <si>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</si>
  <si>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</si>
  <si>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</si>
  <si>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</si>
  <si>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</si>
  <si>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</si>
  <si>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</si>
  <si>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</si>
  <si>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</si>
  <si>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</si>
  <si>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</si>
  <si>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</si>
  <si>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</si>
  <si>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</si>
  <si>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</si>
  <si>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</si>
  <si>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</si>
  <si>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</si>
  <si>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</si>
  <si>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</si>
  <si>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</si>
  <si>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</si>
  <si>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</si>
  <si>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</si>
  <si>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</si>
  <si>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</si>
  <si>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</si>
  <si>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</si>
  <si>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</si>
  <si>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</si>
  <si>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</si>
  <si>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</si>
  <si>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</si>
  <si>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</si>
  <si>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</si>
  <si>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</si>
  <si>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</si>
  <si>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</si>
  <si>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</si>
  <si>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</si>
  <si>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</si>
  <si>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</si>
  <si>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</si>
  <si>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</si>
  <si>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</si>
  <si>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</si>
  <si>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</si>
  <si>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</si>
  <si>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</si>
  <si>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</si>
  <si>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</si>
  <si>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</si>
  <si>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</si>
  <si>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</si>
  <si>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</si>
  <si>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</si>
  <si>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</si>
  <si>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</si>
  <si>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</si>
  <si>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</si>
  <si>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</si>
  <si>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</si>
  <si>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</si>
  <si>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</si>
  <si>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</si>
  <si>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</si>
  <si>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</si>
  <si>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</si>
  <si>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</si>
  <si>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</si>
  <si>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</si>
  <si>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</si>
  <si>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</si>
  <si>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</si>
  <si>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</si>
  <si>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</si>
  <si>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</si>
  <si>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</si>
  <si>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</si>
  <si>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</si>
  <si>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</si>
  <si>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</si>
  <si>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</si>
  <si>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</si>
  <si>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</si>
  <si>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</si>
  <si>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</si>
  <si>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</si>
  <si>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</si>
  <si>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</si>
  <si>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</si>
  <si>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</si>
  <si>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</si>
  <si>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</si>
  <si>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</si>
  <si>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</si>
  <si>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</si>
  <si>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</si>
  <si>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</si>
  <si>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</si>
  <si>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</si>
  <si>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</si>
  <si>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</si>
  <si>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</si>
  <si>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</si>
  <si>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</si>
  <si>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</si>
  <si>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</si>
  <si>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</si>
  <si>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</si>
  <si>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</si>
  <si>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</si>
  <si>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</si>
  <si>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</si>
  <si>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</si>
  <si>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</si>
  <si>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</si>
  <si>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</si>
  <si>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</si>
  <si>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</si>
  <si>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</si>
  <si>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</si>
  <si>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</si>
  <si>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</si>
  <si>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</si>
  <si>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</si>
  <si>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</si>
  <si>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</si>
  <si>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</si>
  <si>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</si>
  <si>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</si>
  <si>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</si>
  <si>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</si>
  <si>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</si>
  <si>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</si>
  <si>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</si>
  <si>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</si>
  <si>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</si>
  <si>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</si>
  <si>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</si>
  <si>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</si>
  <si>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</si>
  <si>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</si>
  <si>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</si>
  <si>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</si>
  <si>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</si>
  <si>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</si>
  <si>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</si>
  <si>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</si>
  <si>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</si>
  <si>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</si>
  <si>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</si>
  <si>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</si>
  <si>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</si>
  <si>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</si>
  <si>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</si>
  <si>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</si>
  <si>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</si>
  <si>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</si>
  <si>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</si>
  <si>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</si>
  <si>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</si>
  <si>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</si>
  <si>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</si>
  <si>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</si>
  <si>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</si>
  <si>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</si>
  <si>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</si>
  <si>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</si>
  <si>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</si>
  <si>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</si>
  <si>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</si>
  <si>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</si>
  <si>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</si>
  <si>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</si>
  <si>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</si>
  <si>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</si>
  <si>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</si>
  <si>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</si>
  <si>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</si>
  <si>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</si>
  <si>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</si>
  <si>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</si>
  <si>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</si>
  <si>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</si>
  <si>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</si>
  <si>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</si>
  <si>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</si>
  <si>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</si>
  <si>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</si>
  <si>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</si>
  <si>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</si>
  <si>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</si>
  <si>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</si>
  <si>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</si>
  <si>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</si>
  <si>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</si>
  <si>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</si>
  <si>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</si>
  <si>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</si>
  <si>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</si>
  <si>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</si>
  <si>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</si>
  <si>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</si>
  <si>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</si>
  <si>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</si>
  <si>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</si>
  <si>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</si>
  <si>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</si>
  <si>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</si>
  <si>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</si>
  <si>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</si>
  <si>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</si>
  <si>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</si>
  <si>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</si>
  <si>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</si>
  <si>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</si>
  <si>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</si>
  <si>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</si>
  <si>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</si>
  <si>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</si>
  <si>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</si>
  <si>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</si>
  <si>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</si>
  <si>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</si>
  <si>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</si>
  <si>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</si>
  <si>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</si>
  <si>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</si>
  <si>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</si>
  <si>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</si>
  <si>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</si>
  <si>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</si>
  <si>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</si>
  <si>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</si>
  <si>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</si>
  <si>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</si>
  <si>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</si>
  <si>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</si>
  <si>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</si>
  <si>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</si>
  <si>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</si>
  <si>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</si>
  <si>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</si>
  <si>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</si>
  <si>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</si>
  <si>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</si>
  <si>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</si>
  <si>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</si>
  <si>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</si>
  <si>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</si>
  <si>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</si>
  <si>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</si>
  <si>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</si>
  <si>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</si>
  <si>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</si>
  <si>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</si>
  <si>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</si>
  <si>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</si>
  <si>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</si>
  <si>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</si>
  <si>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</si>
  <si>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</si>
  <si>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</si>
  <si>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</si>
  <si>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</si>
  <si>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</si>
  <si>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</si>
  <si>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</si>
  <si>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</si>
  <si>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</si>
  <si>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</si>
  <si>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</si>
  <si>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</si>
  <si>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</si>
  <si>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</si>
  <si>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</si>
  <si>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</si>
  <si>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</si>
  <si>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</si>
  <si>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</si>
  <si>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</si>
  <si>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</si>
  <si>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</si>
  <si>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</si>
  <si>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</si>
  <si>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</si>
  <si>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</si>
  <si>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</si>
  <si>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</si>
  <si>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</si>
  <si>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</si>
  <si>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</si>
  <si>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</si>
  <si>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</si>
  <si>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</si>
  <si>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</si>
  <si>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</si>
  <si>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</si>
  <si>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</si>
  <si>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</si>
  <si>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</si>
  <si>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</si>
  <si>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</si>
  <si>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</si>
  <si>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</si>
  <si>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</si>
  <si>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</si>
  <si>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</si>
  <si>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</si>
  <si>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</si>
  <si>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</si>
  <si>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</si>
  <si>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</si>
  <si>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</si>
  <si>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</si>
  <si>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</si>
  <si>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</si>
  <si>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</si>
  <si>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</si>
  <si>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</si>
  <si>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</si>
  <si>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</si>
  <si>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</si>
  <si>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</si>
  <si>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</si>
  <si>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</si>
  <si>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</si>
  <si>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</si>
  <si>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</si>
  <si>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</si>
  <si>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</si>
  <si>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</si>
  <si>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</si>
  <si>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</si>
  <si>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</si>
  <si>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</si>
  <si>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</si>
  <si>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</si>
  <si>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</si>
  <si>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</si>
  <si>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</si>
  <si>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</si>
  <si>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</si>
  <si>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</si>
  <si>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</si>
  <si>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</si>
  <si>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</si>
  <si>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</si>
  <si>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</si>
  <si>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</si>
  <si>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</si>
  <si>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</si>
  <si>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</si>
  <si>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</si>
  <si>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</si>
  <si>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</si>
  <si>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</si>
  <si>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</si>
  <si>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</si>
  <si>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</si>
  <si>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</si>
  <si>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</si>
  <si>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</si>
  <si>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</si>
  <si>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</si>
  <si>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</si>
  <si>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</si>
  <si>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</si>
  <si>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</si>
  <si>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</si>
  <si>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</si>
  <si>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</si>
  <si>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</si>
  <si>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</si>
  <si>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</si>
  <si>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</si>
  <si>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</si>
  <si>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</si>
  <si>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</si>
  <si>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</si>
  <si>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</si>
  <si>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</si>
  <si>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</si>
  <si>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</si>
  <si>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</si>
  <si>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</si>
  <si>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</si>
  <si>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</si>
  <si>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</si>
  <si>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</si>
  <si>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</si>
  <si>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</si>
  <si>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</si>
  <si>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</si>
  <si>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</si>
  <si>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</si>
  <si>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</si>
  <si>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</si>
  <si>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</si>
  <si>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</si>
  <si>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</si>
  <si>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</si>
  <si>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</si>
  <si>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</si>
  <si>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</si>
  <si>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</si>
  <si>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</si>
  <si>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</si>
  <si>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</si>
  <si>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</si>
  <si>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</si>
  <si>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</si>
  <si>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</si>
  <si>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</si>
  <si>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</si>
  <si>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</si>
  <si>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</si>
  <si>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</si>
  <si>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</si>
  <si>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</si>
  <si>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</si>
  <si>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</si>
  <si>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</si>
  <si>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</si>
  <si>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</si>
  <si>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</si>
  <si>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</si>
  <si>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</si>
  <si>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</si>
  <si>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</si>
  <si>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</si>
  <si>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</si>
  <si>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</si>
  <si>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</si>
  <si>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</si>
  <si>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</si>
  <si>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</si>
  <si>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</si>
  <si>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</si>
  <si>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</si>
  <si>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</si>
  <si>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</si>
  <si>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</si>
  <si>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</si>
  <si>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</si>
  <si>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</si>
  <si>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</si>
  <si>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</si>
  <si>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</si>
  <si>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</si>
  <si>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</si>
  <si>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</si>
  <si>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</si>
  <si>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</si>
  <si>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</si>
  <si>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</si>
  <si>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</si>
  <si>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</si>
  <si>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</si>
  <si>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</si>
  <si>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</si>
  <si>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</si>
  <si>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</si>
  <si>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</si>
  <si>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</si>
  <si>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</si>
  <si>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</si>
  <si>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</si>
  <si>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</si>
  <si>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</si>
  <si>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</si>
  <si>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</si>
  <si>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</si>
  <si>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</si>
  <si>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</si>
  <si>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</si>
  <si>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</si>
  <si>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</si>
  <si>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</si>
  <si>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</si>
  <si>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</si>
  <si>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</si>
  <si>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</si>
  <si>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</si>
  <si>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</si>
  <si>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</si>
  <si>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</si>
  <si>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</si>
  <si>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</si>
  <si>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</si>
  <si>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</si>
  <si>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</si>
  <si>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</si>
  <si>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</si>
  <si>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</si>
  <si>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</si>
  <si>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</si>
  <si>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</si>
  <si>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</si>
  <si>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</si>
  <si>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</si>
  <si>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</si>
  <si>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</si>
  <si>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</si>
  <si>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</si>
  <si>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</si>
  <si>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</si>
  <si>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</si>
  <si>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</si>
  <si>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</si>
  <si>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</si>
  <si>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</si>
  <si>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</si>
  <si>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</si>
  <si>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</si>
  <si>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</si>
  <si>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</si>
  <si>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</si>
  <si>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</si>
  <si>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</si>
  <si>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</si>
  <si>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</si>
  <si>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</si>
  <si>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</si>
  <si>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</si>
  <si>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</si>
  <si>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</si>
  <si>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</si>
  <si>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</si>
  <si>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</si>
  <si>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</si>
  <si>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</si>
  <si>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</si>
  <si>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</si>
  <si>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</si>
  <si>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</si>
  <si>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</si>
  <si>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</si>
  <si>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</si>
  <si>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</si>
  <si>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</si>
  <si>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</si>
  <si>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</si>
  <si>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</si>
  <si>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</si>
  <si>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</si>
  <si>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</si>
  <si>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</si>
  <si>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</si>
  <si>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</si>
  <si>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</si>
  <si>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</si>
  <si>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</si>
  <si>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</si>
  <si>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</si>
  <si>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</si>
  <si>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</si>
  <si>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</si>
  <si>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</si>
  <si>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</si>
  <si>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</si>
  <si>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</si>
  <si>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</si>
  <si>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</si>
  <si>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</si>
  <si>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</si>
  <si>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</si>
  <si>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</si>
  <si>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</si>
  <si>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</si>
  <si>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</si>
  <si>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</si>
  <si>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</si>
  <si>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</si>
  <si>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</si>
  <si>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</si>
  <si>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</si>
  <si>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</si>
  <si>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</si>
  <si>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</si>
  <si>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</si>
  <si>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</si>
  <si>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</si>
  <si>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</si>
  <si>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</si>
  <si>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</si>
  <si>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</si>
  <si>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</si>
  <si>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</si>
  <si>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</si>
  <si>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</si>
  <si>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</si>
  <si>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</si>
  <si>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</si>
  <si>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</si>
  <si>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</si>
  <si>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</si>
  <si>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</si>
  <si>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</si>
  <si>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</si>
  <si>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</si>
  <si>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</si>
  <si>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</si>
  <si>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</si>
  <si>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</si>
  <si>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</si>
  <si>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</si>
  <si>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</si>
  <si>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</si>
  <si>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</si>
  <si>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</si>
  <si>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</si>
  <si>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</si>
  <si>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</si>
  <si>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</si>
  <si>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</si>
  <si>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</si>
  <si>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</si>
  <si>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</si>
  <si>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</si>
  <si>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</si>
  <si>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</si>
  <si>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</si>
  <si>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</si>
  <si>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</si>
  <si>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</si>
  <si>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</si>
  <si>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</si>
  <si>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</si>
  <si>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</si>
  <si>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</si>
  <si>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</si>
  <si>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</si>
  <si>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</si>
  <si>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</si>
  <si>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</si>
  <si>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</si>
  <si>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</si>
  <si>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</si>
  <si>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</si>
  <si>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</si>
  <si>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</si>
  <si>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</si>
  <si>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</si>
  <si>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</si>
  <si>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</si>
  <si>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</si>
  <si>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</si>
  <si>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</si>
  <si>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</si>
  <si>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</si>
  <si>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</si>
  <si>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</si>
  <si>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</si>
  <si>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</si>
  <si>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</si>
  <si>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</si>
  <si>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</si>
  <si>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</si>
  <si>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</si>
  <si>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</si>
  <si>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</si>
  <si>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</si>
  <si>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</si>
  <si>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</si>
  <si>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</si>
  <si>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</si>
  <si>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</si>
  <si>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</si>
  <si>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</si>
  <si>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</si>
  <si>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</si>
  <si>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</si>
  <si>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</si>
  <si>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</si>
  <si>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</si>
  <si>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</si>
  <si>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</si>
  <si>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</si>
  <si>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</si>
  <si>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</si>
  <si>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</si>
  <si>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</si>
  <si>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</si>
  <si>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</si>
  <si>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</si>
  <si>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</si>
  <si>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</si>
  <si>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</si>
  <si>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</si>
  <si>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</si>
  <si>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</si>
  <si>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</si>
  <si>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</si>
  <si>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</si>
  <si>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</si>
  <si>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</si>
  <si>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</si>
  <si>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</si>
  <si>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</si>
  <si>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</si>
  <si>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</si>
  <si>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</si>
  <si>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</si>
  <si>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</si>
  <si>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</si>
  <si>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</si>
  <si>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</si>
  <si>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</si>
  <si>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</si>
  <si>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</si>
  <si>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</si>
  <si>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</si>
  <si>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</si>
  <si>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</si>
  <si>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</si>
  <si>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</si>
  <si>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</si>
  <si>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</si>
  <si>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</si>
  <si>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</si>
  <si>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</si>
  <si>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</si>
  <si>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</si>
  <si>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</si>
  <si>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</si>
  <si>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</si>
  <si>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</si>
  <si>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</si>
  <si>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</si>
  <si>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</si>
  <si>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</si>
  <si>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</si>
  <si>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</si>
  <si>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</si>
  <si>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</si>
  <si>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</si>
  <si>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</si>
  <si>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</si>
  <si>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</si>
  <si>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</si>
  <si>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</si>
  <si>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</si>
  <si>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</si>
  <si>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</si>
  <si>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</si>
  <si>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</si>
  <si>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</si>
  <si>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</si>
  <si>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</si>
  <si>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</si>
  <si>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</si>
  <si>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</si>
  <si>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</si>
  <si>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</si>
  <si>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</si>
  <si>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</si>
  <si>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</si>
  <si>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</si>
  <si>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</si>
  <si>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</si>
  <si>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</si>
  <si>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</si>
  <si>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</si>
  <si>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</si>
  <si>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</si>
  <si>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</si>
  <si>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</si>
  <si>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</si>
  <si>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</si>
  <si>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</si>
  <si>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</si>
  <si>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</si>
  <si>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</si>
  <si>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</si>
  <si>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</si>
  <si>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</si>
  <si>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</si>
  <si>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</si>
  <si>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</si>
  <si>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</si>
  <si>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</si>
  <si>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</si>
  <si>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</si>
  <si>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</si>
  <si>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</si>
  <si>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</si>
  <si>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</si>
  <si>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</si>
  <si>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</si>
  <si>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</si>
  <si>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</si>
  <si>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</si>
  <si>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</si>
  <si>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</si>
  <si>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</si>
  <si>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</si>
  <si>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</si>
  <si>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</si>
  <si>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</si>
  <si>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</si>
  <si>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</si>
  <si>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</si>
  <si>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</si>
  <si>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</si>
  <si>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</si>
  <si>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</si>
  <si>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</si>
  <si>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</si>
  <si>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</si>
  <si>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</si>
  <si>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</si>
  <si>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</si>
  <si>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</si>
  <si>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</si>
  <si>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</si>
  <si>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</si>
  <si>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</si>
  <si>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</si>
  <si>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</si>
  <si>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</si>
  <si>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</si>
  <si>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</si>
  <si>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</si>
  <si>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</si>
  <si>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</si>
  <si>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</si>
  <si>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</si>
  <si>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</si>
  <si>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</si>
  <si>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</si>
  <si>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</si>
  <si>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</si>
  <si>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</si>
  <si>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</si>
  <si>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</si>
  <si>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</si>
  <si>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</si>
  <si>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</si>
  <si>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</si>
  <si>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</si>
  <si>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</si>
  <si>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</si>
  <si>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</si>
  <si>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</si>
  <si>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</si>
  <si>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</si>
  <si>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</si>
  <si>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</si>
  <si>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</si>
  <si>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</si>
  <si>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</si>
  <si>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</si>
  <si>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</si>
  <si>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</si>
  <si>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</si>
  <si>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</si>
  <si>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</si>
  <si>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</si>
  <si>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</si>
  <si>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</si>
  <si>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</si>
  <si>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</si>
  <si>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</si>
  <si>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</si>
  <si>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</si>
  <si>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</si>
  <si>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</si>
  <si>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</si>
  <si>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</si>
  <si>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</si>
  <si>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</si>
  <si>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</si>
  <si>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</si>
  <si>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</si>
  <si>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</si>
  <si>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</si>
  <si>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</si>
  <si>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</si>
  <si>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</si>
  <si>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</si>
  <si>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</si>
  <si>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</si>
  <si>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</si>
  <si>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</si>
  <si>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</si>
  <si>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</si>
  <si>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</si>
  <si>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</si>
  <si>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</si>
  <si>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</si>
  <si>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</si>
  <si>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</si>
  <si>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</si>
  <si>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</si>
  <si>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</si>
  <si>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</si>
  <si>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</si>
  <si>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</si>
  <si>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</si>
  <si>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</si>
  <si>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</si>
  <si>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</si>
  <si>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</si>
  <si>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</si>
  <si>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</si>
  <si>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</si>
  <si>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</si>
  <si>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</si>
  <si>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</si>
  <si>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</si>
  <si>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</si>
  <si>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</si>
  <si>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</si>
  <si>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</si>
  <si>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</si>
  <si>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</si>
  <si>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</si>
  <si>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</si>
  <si>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</si>
  <si>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</si>
  <si>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</si>
  <si>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</si>
  <si>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</si>
  <si>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</si>
  <si>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</si>
  <si>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</si>
  <si>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</si>
  <si>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</si>
  <si>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</si>
  <si>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</si>
  <si>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</si>
  <si>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</si>
  <si>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</si>
  <si>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</si>
  <si>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</si>
  <si>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</si>
  <si>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</si>
  <si>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</si>
  <si>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</si>
  <si>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</si>
  <si>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</si>
  <si>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</si>
  <si>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</si>
  <si>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</si>
  <si>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</si>
  <si>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</si>
  <si>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</si>
  <si>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</si>
  <si>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</si>
  <si>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</si>
  <si>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</si>
  <si>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</si>
  <si>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</si>
  <si>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</si>
  <si>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</si>
  <si>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</si>
  <si>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</si>
  <si>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</si>
  <si>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</si>
  <si>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</si>
  <si>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</si>
  <si>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</si>
  <si>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</si>
  <si>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</si>
  <si>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</si>
  <si>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</si>
  <si>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</si>
  <si>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</si>
  <si>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</si>
  <si>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</si>
  <si>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</si>
  <si>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</si>
  <si>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</si>
  <si>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</si>
  <si>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</si>
  <si>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</si>
  <si>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</si>
  <si>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</si>
  <si>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</si>
  <si>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</si>
  <si>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</si>
  <si>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</si>
  <si>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</si>
  <si>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</si>
  <si>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</si>
  <si>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</si>
  <si>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</si>
  <si>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</si>
  <si>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</si>
  <si>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</si>
  <si>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</si>
  <si>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</si>
  <si>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</si>
  <si>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</si>
  <si>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</si>
  <si>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</si>
  <si>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</si>
  <si>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</si>
  <si>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</si>
  <si>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</si>
  <si>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</si>
  <si>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</si>
  <si>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</si>
  <si>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</si>
  <si>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</si>
  <si>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</si>
  <si>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</si>
  <si>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</si>
  <si>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</si>
  <si>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</si>
  <si>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</si>
  <si>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</si>
  <si>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</si>
  <si>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</si>
  <si>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</si>
  <si>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</si>
  <si>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</si>
  <si>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</si>
  <si>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</si>
  <si>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</si>
  <si>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</si>
  <si>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</si>
  <si>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</si>
  <si>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</si>
  <si>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</si>
  <si>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</si>
  <si>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</si>
  <si>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</si>
  <si>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</si>
  <si>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</si>
  <si>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</si>
  <si>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</si>
  <si>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</si>
  <si>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</si>
  <si>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</si>
  <si>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</si>
  <si>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</si>
  <si>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</si>
  <si>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</si>
  <si>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</si>
  <si>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</si>
  <si>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</si>
  <si>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</si>
  <si>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</si>
  <si>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</si>
  <si>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</si>
  <si>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</si>
  <si>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</si>
  <si>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</si>
  <si>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</si>
  <si>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</si>
  <si>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</si>
  <si>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</si>
  <si>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</si>
  <si>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</si>
  <si>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</si>
  <si>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</si>
  <si>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</si>
  <si>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</si>
  <si>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</si>
  <si>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</si>
  <si>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</si>
  <si>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</si>
  <si>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</si>
  <si>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</si>
  <si>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</si>
  <si>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</si>
  <si>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</si>
  <si>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</si>
  <si>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</si>
  <si>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</si>
  <si>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</si>
  <si>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</si>
  <si>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</si>
  <si>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</si>
  <si>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</si>
  <si>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</si>
  <si>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</si>
  <si>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</si>
  <si>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</si>
  <si>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</si>
  <si>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</si>
  <si>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</si>
  <si>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</si>
  <si>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</si>
  <si>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</si>
  <si>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</si>
  <si>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</si>
  <si>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</si>
  <si>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</si>
  <si>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</si>
  <si>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</si>
  <si>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</si>
  <si>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</si>
  <si>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</si>
  <si>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</si>
  <si>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</si>
  <si>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</si>
  <si>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</si>
  <si>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</si>
  <si>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</si>
  <si>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</si>
  <si>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</si>
  <si>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</si>
  <si>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</si>
  <si>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</si>
  <si>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</si>
  <si>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</si>
  <si>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</si>
  <si>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</si>
  <si>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</si>
  <si>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</si>
  <si>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</si>
  <si>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</si>
  <si>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</si>
  <si>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</si>
  <si>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</si>
  <si>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</si>
  <si>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</si>
  <si>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</si>
  <si>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</si>
  <si>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</si>
  <si>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</si>
  <si>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</si>
  <si>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</si>
  <si>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</si>
  <si>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</si>
  <si>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</si>
  <si>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</si>
  <si>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</si>
  <si>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</si>
  <si>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</si>
  <si>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</si>
  <si>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</si>
  <si>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</si>
  <si>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</si>
  <si>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</si>
  <si>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</si>
  <si>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</si>
  <si>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</si>
  <si>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</si>
  <si>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</si>
  <si>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</si>
  <si>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</si>
  <si>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</si>
  <si>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</si>
  <si>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</si>
  <si>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</si>
  <si>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</si>
  <si>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</si>
  <si>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</si>
  <si>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</si>
  <si>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</si>
  <si>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</si>
  <si>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</si>
  <si>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</si>
  <si>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</si>
  <si>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</si>
  <si>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</si>
  <si>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</si>
  <si>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</si>
  <si>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</si>
  <si>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</si>
  <si>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</si>
  <si>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</si>
  <si>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</si>
  <si>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</si>
  <si>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</si>
  <si>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</si>
  <si>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</si>
  <si>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</si>
  <si>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</si>
  <si>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</si>
  <si>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</si>
  <si>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</si>
  <si>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</si>
  <si>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</si>
  <si>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</si>
  <si>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</si>
  <si>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</si>
  <si>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</si>
  <si>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</si>
  <si>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</si>
  <si>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</si>
  <si>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</si>
  <si>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</si>
  <si>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</si>
  <si>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</si>
  <si>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</si>
  <si>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</si>
  <si>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</si>
  <si>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</si>
  <si>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</si>
  <si>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</si>
  <si>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</si>
  <si>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</si>
  <si>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</si>
  <si>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</si>
  <si>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</si>
  <si>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</si>
  <si>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</si>
  <si>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</si>
  <si>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</si>
  <si>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</si>
  <si>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</si>
  <si>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</si>
  <si>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</si>
  <si>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</si>
  <si>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</si>
  <si>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</si>
  <si>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</si>
  <si>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</si>
  <si>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</si>
  <si>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</si>
  <si>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</si>
  <si>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</si>
  <si>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</si>
  <si>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</si>
  <si>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</si>
  <si>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</si>
  <si>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</si>
  <si>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</si>
  <si>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</si>
  <si>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</si>
  <si>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</si>
  <si>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</si>
  <si>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</si>
  <si>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</si>
  <si>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</si>
  <si>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</si>
  <si>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</si>
  <si>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</si>
  <si>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</si>
  <si>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</si>
  <si>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</si>
  <si>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</si>
  <si>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</si>
  <si>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</si>
  <si>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</si>
  <si>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</si>
  <si>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</si>
  <si>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</si>
  <si>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</si>
  <si>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</si>
  <si>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</si>
  <si>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</si>
  <si>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</si>
  <si>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</si>
  <si>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</si>
  <si>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</si>
  <si>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</si>
  <si>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</si>
  <si>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</si>
  <si>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</si>
  <si>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</si>
  <si>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</si>
  <si>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</si>
  <si>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</si>
  <si>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</si>
  <si>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</si>
  <si>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</si>
  <si>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</si>
  <si>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</si>
  <si>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</si>
  <si>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</si>
  <si>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</si>
  <si>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</si>
  <si>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</si>
  <si>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</si>
  <si>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</si>
  <si>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</si>
  <si>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</si>
  <si>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</si>
  <si>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</si>
  <si>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</si>
  <si>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</si>
  <si>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</si>
  <si>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</si>
  <si>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</si>
  <si>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</si>
  <si>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</si>
  <si>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</si>
  <si>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</si>
  <si>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</si>
  <si>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</si>
  <si>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</si>
  <si>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</si>
  <si>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</si>
  <si>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</si>
  <si>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</si>
  <si>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</si>
  <si>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</si>
  <si>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</si>
  <si>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</si>
  <si>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</si>
  <si>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</si>
  <si>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</si>
  <si>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</si>
  <si>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</si>
  <si>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</si>
  <si>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</si>
  <si>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</si>
  <si>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</si>
  <si>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</si>
  <si>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</si>
  <si>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</si>
  <si>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</si>
  <si>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</si>
  <si>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</si>
  <si>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</si>
  <si>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</si>
  <si>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</si>
  <si>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</si>
  <si>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</si>
  <si>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</si>
  <si>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</si>
  <si>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</si>
  <si>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</si>
  <si>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</si>
  <si>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</si>
  <si>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</si>
  <si>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</si>
  <si>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</si>
  <si>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</si>
  <si>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</si>
  <si>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</si>
  <si>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</si>
  <si>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</si>
  <si>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</si>
  <si>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</si>
  <si>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</si>
  <si>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</si>
  <si>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</si>
  <si>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</si>
  <si>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</si>
  <si>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</si>
  <si>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</si>
  <si>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</si>
  <si>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</si>
  <si>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</si>
  <si>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</si>
  <si>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</si>
  <si>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</si>
  <si>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</si>
  <si>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</si>
  <si>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</si>
  <si>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</si>
  <si>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</si>
  <si>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</si>
  <si>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</si>
  <si>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</si>
  <si>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</si>
  <si>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</si>
  <si>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</si>
  <si>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</si>
  <si>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</si>
  <si>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</si>
  <si>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</si>
  <si>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</si>
  <si>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</si>
  <si>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</si>
  <si>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</si>
  <si>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</si>
  <si>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</si>
  <si>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</si>
  <si>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</si>
  <si>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</si>
  <si>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</si>
  <si>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</si>
  <si>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</si>
  <si>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</si>
  <si>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</si>
  <si>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</si>
  <si>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</si>
  <si>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</si>
  <si>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</si>
  <si>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</si>
  <si>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</si>
  <si>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</si>
  <si>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</si>
  <si>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</si>
  <si>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</si>
  <si>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</si>
  <si>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</si>
  <si>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</si>
  <si>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</si>
  <si>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</si>
  <si>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</si>
  <si>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</si>
  <si>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</si>
  <si>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</si>
  <si>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</si>
  <si>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</si>
  <si>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</si>
  <si>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</si>
  <si>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</si>
  <si>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</si>
  <si>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</si>
  <si>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</si>
  <si>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</si>
  <si>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</si>
  <si>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</si>
  <si>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</si>
  <si>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</si>
  <si>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</si>
  <si>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</si>
  <si>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</si>
  <si>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</si>
  <si>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</si>
  <si>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</si>
  <si>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</si>
  <si>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</si>
  <si>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</si>
  <si>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</si>
  <si>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</si>
  <si>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</si>
  <si>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</si>
  <si>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</si>
  <si>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</si>
  <si>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</si>
  <si>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</si>
  <si>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</si>
  <si>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</si>
  <si>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</si>
  <si>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</si>
  <si>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</si>
  <si>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</si>
  <si>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</si>
  <si>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</si>
  <si>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</si>
  <si>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</si>
  <si>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</si>
  <si>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</si>
  <si>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</si>
  <si>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</si>
  <si>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</si>
  <si>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</si>
  <si>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</si>
  <si>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</si>
  <si>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</si>
  <si>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</si>
  <si>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</si>
  <si>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</si>
  <si>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</si>
  <si>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</si>
  <si>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</si>
  <si>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</si>
  <si>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</si>
  <si>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</si>
  <si>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</si>
  <si>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</si>
  <si>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</si>
  <si>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</si>
  <si>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</si>
  <si>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</si>
  <si>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</si>
  <si>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</si>
  <si>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</si>
  <si>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</si>
  <si>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</si>
  <si>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</si>
  <si>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</si>
  <si>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</si>
  <si>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</si>
  <si>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</si>
  <si>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</si>
  <si>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</si>
  <si>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</si>
  <si>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</si>
  <si>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</si>
  <si>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</si>
  <si>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</si>
  <si>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</si>
  <si>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</si>
  <si>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</si>
  <si>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</si>
  <si>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</si>
  <si>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</si>
  <si>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</si>
  <si>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</si>
  <si>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</si>
  <si>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</si>
  <si>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</si>
  <si>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</si>
  <si>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</si>
  <si>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</si>
  <si>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</si>
  <si>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</si>
  <si>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</si>
  <si>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</si>
  <si>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</si>
  <si>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</si>
  <si>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</si>
  <si>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</si>
  <si>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</si>
  <si>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</si>
  <si>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</si>
  <si>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</si>
  <si>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</si>
  <si>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</si>
  <si>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</si>
  <si>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</si>
  <si>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</si>
  <si>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</si>
  <si>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</si>
  <si>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</si>
  <si>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</si>
  <si>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</si>
  <si>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</si>
  <si>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</si>
  <si>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</si>
  <si>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</si>
  <si>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</si>
  <si>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</si>
  <si>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</si>
  <si>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</si>
  <si>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</si>
  <si>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</si>
  <si>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</si>
  <si>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</si>
  <si>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</si>
  <si>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</si>
  <si>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</si>
  <si>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</si>
  <si>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</si>
  <si>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</si>
  <si>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</si>
  <si>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</si>
  <si>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</si>
  <si>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</si>
  <si>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</si>
  <si>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</si>
  <si>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</si>
  <si>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</si>
  <si>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</si>
  <si>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</si>
  <si>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</si>
  <si>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</si>
  <si>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</si>
  <si>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</si>
  <si>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</si>
  <si>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</si>
  <si>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</si>
  <si>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</si>
  <si>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</si>
  <si>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</si>
  <si>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</si>
  <si>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</si>
  <si>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</si>
  <si>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</si>
  <si>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</si>
  <si>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</si>
  <si>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</si>
  <si>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</si>
  <si>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</si>
  <si>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</si>
  <si>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</si>
  <si>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</si>
  <si>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</si>
  <si>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</si>
  <si>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</si>
  <si>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</si>
  <si>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</si>
  <si>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</si>
  <si>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</si>
  <si>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</si>
  <si>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</si>
  <si>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</si>
  <si>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</si>
  <si>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</si>
  <si>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</si>
  <si>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</si>
  <si>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</si>
  <si>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</si>
  <si>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</si>
  <si>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</si>
  <si>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</si>
  <si>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</si>
  <si>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</si>
  <si>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</si>
  <si>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</si>
  <si>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</si>
  <si>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</si>
  <si>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</si>
  <si>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</si>
  <si>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</si>
  <si>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</si>
  <si>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</si>
  <si>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</si>
  <si>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</si>
  <si>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</si>
  <si>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</si>
  <si>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</si>
  <si>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</si>
  <si>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</si>
  <si>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</si>
  <si>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</si>
  <si>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</si>
  <si>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</si>
  <si>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</si>
  <si>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</si>
  <si>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</si>
  <si>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</si>
  <si>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</si>
  <si>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</si>
  <si>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</si>
  <si>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</si>
  <si>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</si>
  <si>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</si>
  <si>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</si>
  <si>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</si>
  <si>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</si>
  <si>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</si>
  <si>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</si>
  <si>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</si>
  <si>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</si>
  <si>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</si>
  <si>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</si>
  <si>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</si>
  <si>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</si>
  <si>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</si>
  <si>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</si>
  <si>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</si>
  <si>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</si>
  <si>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</si>
  <si>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</si>
  <si>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</si>
  <si>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</si>
  <si>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</si>
  <si>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</si>
  <si>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</si>
  <si>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</si>
  <si>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</si>
  <si>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</si>
  <si>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</si>
  <si>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</si>
  <si>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</si>
  <si>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</si>
  <si>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</si>
  <si>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</si>
  <si>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</si>
  <si>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</si>
  <si>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</si>
  <si>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</si>
  <si>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</si>
  <si>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</si>
  <si>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</si>
  <si>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</si>
  <si>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</si>
  <si>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</si>
  <si>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</si>
  <si>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</si>
  <si>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</si>
  <si>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</si>
  <si>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</si>
  <si>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</si>
  <si>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</si>
  <si>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</si>
  <si>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</si>
  <si>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</si>
  <si>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</si>
  <si>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</si>
  <si>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</si>
  <si>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</si>
  <si>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</si>
  <si>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</si>
  <si>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</si>
  <si>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</si>
  <si>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</si>
  <si>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</si>
  <si>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</si>
  <si>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</si>
  <si>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</si>
  <si>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</si>
  <si>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</si>
  <si>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</si>
  <si>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</si>
  <si>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</si>
  <si>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</si>
  <si>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</si>
  <si>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</si>
  <si>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</si>
  <si>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</si>
  <si>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</si>
  <si>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</si>
  <si>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</si>
  <si>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</si>
  <si>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</si>
  <si>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</si>
  <si>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</si>
  <si>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</si>
  <si>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</si>
  <si>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</si>
  <si>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</si>
  <si>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</si>
  <si>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</si>
  <si>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</si>
  <si>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</si>
  <si>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</si>
  <si>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</si>
  <si>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</si>
  <si>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</si>
  <si>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</si>
  <si>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</si>
  <si>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</si>
  <si>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</si>
  <si>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</si>
  <si>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</si>
  <si>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</si>
  <si>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</si>
  <si>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</si>
  <si>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</si>
  <si>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</si>
  <si>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</si>
  <si>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</si>
  <si>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</si>
  <si>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</si>
  <si>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</si>
  <si>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</si>
  <si>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</si>
  <si>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</si>
  <si>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</si>
  <si>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</si>
  <si>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</si>
  <si>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</si>
  <si>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</si>
  <si>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</si>
  <si>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</si>
  <si>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</si>
  <si>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</si>
  <si>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</si>
  <si>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</si>
  <si>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</si>
  <si>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</si>
  <si>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</si>
  <si>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</si>
  <si>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</si>
  <si>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</si>
  <si>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</si>
  <si>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</si>
  <si>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</si>
  <si>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</si>
  <si>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</si>
  <si>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</si>
  <si>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</si>
  <si>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</si>
  <si>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</si>
  <si>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</si>
  <si>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</si>
  <si>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</si>
  <si>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</si>
  <si>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</si>
  <si>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</si>
  <si>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</si>
  <si>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</si>
  <si>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</si>
  <si>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</si>
  <si>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</si>
  <si>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</si>
  <si>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</si>
  <si>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</si>
  <si>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</si>
  <si>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</si>
  <si>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</si>
  <si>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</si>
  <si>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</si>
  <si>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</si>
  <si>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</si>
  <si>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</si>
  <si>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</si>
  <si>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</si>
  <si>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</si>
  <si>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</si>
  <si>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</si>
  <si>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</si>
  <si>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</si>
  <si>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</si>
  <si>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</si>
  <si>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</si>
  <si>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</si>
  <si>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</si>
  <si>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</si>
  <si>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</si>
  <si>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</si>
  <si>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</si>
  <si>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</si>
  <si>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</si>
  <si>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</si>
  <si>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</si>
  <si>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</si>
  <si>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</si>
  <si>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</si>
  <si>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</si>
  <si>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</si>
  <si>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</si>
  <si>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</si>
  <si>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</si>
  <si>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</si>
  <si>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</si>
  <si>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</si>
  <si>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</si>
  <si>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</si>
  <si>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</si>
  <si>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</si>
  <si>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</si>
  <si>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</si>
  <si>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</si>
  <si>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</si>
  <si>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</si>
  <si>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</si>
  <si>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</si>
  <si>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</si>
  <si>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</si>
  <si>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</si>
  <si>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</si>
  <si>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</si>
  <si>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</si>
  <si>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</si>
  <si>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</si>
  <si>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</si>
  <si>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</si>
  <si>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</si>
  <si>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</si>
  <si>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</si>
  <si>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</si>
  <si>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</si>
  <si>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</si>
  <si>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</si>
  <si>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</si>
  <si>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</si>
  <si>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</si>
  <si>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</si>
  <si>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</si>
  <si>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</si>
  <si>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</si>
  <si>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</si>
  <si>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</si>
  <si>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</si>
  <si>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</si>
  <si>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</si>
  <si>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</si>
  <si>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</si>
  <si>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</si>
  <si>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</si>
  <si>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</si>
  <si>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</si>
  <si>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</si>
  <si>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</si>
  <si>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</si>
  <si>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</si>
  <si>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</si>
  <si>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</si>
  <si>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</si>
  <si>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</si>
  <si>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</si>
  <si>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</si>
  <si>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</si>
  <si>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</si>
  <si>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</si>
  <si>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</si>
  <si>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</si>
  <si>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</si>
  <si>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</si>
  <si>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</si>
  <si>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</si>
  <si>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</si>
  <si>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</si>
  <si>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</si>
  <si>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</si>
  <si>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</si>
  <si>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</si>
  <si>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</si>
  <si>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</si>
  <si>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</si>
  <si>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</si>
  <si>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</si>
  <si>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</si>
  <si>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</si>
  <si>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</si>
  <si>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</si>
  <si>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</si>
  <si>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</si>
  <si>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</si>
  <si>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</si>
  <si>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</si>
  <si>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</si>
  <si>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</si>
  <si>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</si>
  <si>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</si>
  <si>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</si>
  <si>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</si>
  <si>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</si>
  <si>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</si>
  <si>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</si>
  <si>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</si>
  <si>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</si>
  <si>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</si>
  <si>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</si>
  <si>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</si>
  <si>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</si>
  <si>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</si>
  <si>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</si>
  <si>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</si>
  <si>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</si>
  <si>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</si>
  <si>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</si>
  <si>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</si>
  <si>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</si>
  <si>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</si>
  <si>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</si>
  <si>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</si>
  <si>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</si>
  <si>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</si>
  <si>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</si>
  <si>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</si>
  <si>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</si>
  <si>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</si>
  <si>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</si>
  <si>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</si>
  <si>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</si>
  <si>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</si>
  <si>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</si>
  <si>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</si>
  <si>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</si>
  <si>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</si>
  <si>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</si>
  <si>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</si>
  <si>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</si>
  <si>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</si>
  <si>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</si>
  <si>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</si>
  <si>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</si>
  <si>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</si>
  <si>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</si>
  <si>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</si>
  <si>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</si>
  <si>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</si>
  <si>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</si>
  <si>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</si>
  <si>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</si>
  <si>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</si>
  <si>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</si>
  <si>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</si>
  <si>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</si>
  <si>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</si>
  <si>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</si>
  <si>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</si>
  <si>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</si>
  <si>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</si>
  <si>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</si>
  <si>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</si>
  <si>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</si>
  <si>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</si>
  <si>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</si>
  <si>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</si>
  <si>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</si>
  <si>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</si>
  <si>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</si>
  <si>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</si>
  <si>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</si>
  <si>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</si>
  <si>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</si>
  <si>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</si>
  <si>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</si>
  <si>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</si>
  <si>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</si>
  <si>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</si>
  <si>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</si>
  <si>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</si>
  <si>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</si>
  <si>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</si>
  <si>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</si>
  <si>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</si>
  <si>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</si>
  <si>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</si>
  <si>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</si>
  <si>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</si>
  <si>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</si>
  <si>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</si>
  <si>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</si>
  <si>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</si>
  <si>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</si>
  <si>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</si>
  <si>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</si>
  <si>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</si>
  <si>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</si>
  <si>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</si>
  <si>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</si>
  <si>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</si>
  <si>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</si>
  <si>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</si>
  <si>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</si>
  <si>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</si>
  <si>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</si>
  <si>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</si>
  <si>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</si>
  <si>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</si>
  <si>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</si>
  <si>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</si>
  <si>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</si>
  <si>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</si>
  <si>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</si>
  <si>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</si>
  <si>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</si>
  <si>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</si>
  <si>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</si>
  <si>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</si>
  <si>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</si>
  <si>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</si>
  <si>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</si>
  <si>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</si>
  <si>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</si>
  <si>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</si>
  <si>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</si>
  <si>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</si>
  <si>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</si>
  <si>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</si>
  <si>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</si>
  <si>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</si>
  <si>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</si>
  <si>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</si>
  <si>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</si>
  <si>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</si>
  <si>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</si>
  <si>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</si>
  <si>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</si>
  <si>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</si>
  <si>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</si>
  <si>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</si>
  <si>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</si>
  <si>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</si>
  <si>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</si>
  <si>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</si>
  <si>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</si>
  <si>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</si>
  <si>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</si>
  <si>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</si>
  <si>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</si>
  <si>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</si>
  <si>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</si>
  <si>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</si>
  <si>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</si>
  <si>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</si>
  <si>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</si>
  <si>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</si>
  <si>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</si>
  <si>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</si>
  <si>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</si>
  <si>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</si>
  <si>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</si>
  <si>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</si>
  <si>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</si>
  <si>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</si>
  <si>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</si>
  <si>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</si>
  <si>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</si>
  <si>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</si>
  <si>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</si>
  <si>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</si>
  <si>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</si>
  <si>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</si>
  <si>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</si>
  <si>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</si>
  <si>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</si>
  <si>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</si>
  <si>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</si>
  <si>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</si>
  <si>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</si>
  <si>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</si>
  <si>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</si>
  <si>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</si>
  <si>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</si>
  <si>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</si>
  <si>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</si>
  <si>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</si>
  <si>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</si>
  <si>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</si>
  <si>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</si>
  <si>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</si>
  <si>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</si>
  <si>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</si>
  <si>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</si>
  <si>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</si>
  <si>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</si>
  <si>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</si>
  <si>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</si>
  <si>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</si>
  <si>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</si>
  <si>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</si>
  <si>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</si>
  <si>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</si>
  <si>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</si>
  <si>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</si>
  <si>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</si>
  <si>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</si>
  <si>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</si>
  <si>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</si>
  <si>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</si>
  <si>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</si>
  <si>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</si>
  <si>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</si>
  <si>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</si>
  <si>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</si>
  <si>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</si>
  <si>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</si>
  <si>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</si>
  <si>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</si>
  <si>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</si>
  <si>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</si>
  <si>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</si>
  <si>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</si>
  <si>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</si>
  <si>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</si>
  <si>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</si>
  <si>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</si>
  <si>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</si>
  <si>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</si>
  <si>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</si>
  <si>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</si>
  <si>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</si>
  <si>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</si>
  <si>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</si>
  <si>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</si>
  <si>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</si>
  <si>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</si>
  <si>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</si>
  <si>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</si>
  <si>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</si>
  <si>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</si>
  <si>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</si>
  <si>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</si>
  <si>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</si>
  <si>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</si>
  <si>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</si>
  <si>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</si>
  <si>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</si>
  <si>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</si>
  <si>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</si>
  <si>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</si>
  <si>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</si>
  <si>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</si>
  <si>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</si>
  <si>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</si>
  <si>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</si>
  <si>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</si>
  <si>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</si>
  <si>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</si>
  <si>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</si>
  <si>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</si>
  <si>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</si>
  <si>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</si>
  <si>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</si>
  <si>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</si>
  <si>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</si>
  <si>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</si>
  <si>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</si>
  <si>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</si>
  <si>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</si>
  <si>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</si>
  <si>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</si>
  <si>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</si>
  <si>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</si>
  <si>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</si>
  <si>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</si>
  <si>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</si>
  <si>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</si>
  <si>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</si>
  <si>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</si>
  <si>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</si>
  <si>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</si>
  <si>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</si>
  <si>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</si>
  <si>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</si>
  <si>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</si>
  <si>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</si>
  <si>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</si>
  <si>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</si>
  <si>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</si>
  <si>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</si>
  <si>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</si>
  <si>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</si>
  <si>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</si>
  <si>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</si>
  <si>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</si>
  <si>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</si>
  <si>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</si>
  <si>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</si>
  <si>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</si>
  <si>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</si>
  <si>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</si>
  <si>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</si>
  <si>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</si>
  <si>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</si>
  <si>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</si>
  <si>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</si>
  <si>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</si>
  <si>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</si>
  <si>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</si>
  <si>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</si>
  <si>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</si>
  <si>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</si>
  <si>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</si>
  <si>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</si>
  <si>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</si>
  <si>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</si>
  <si>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</si>
  <si>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</si>
  <si>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</si>
  <si>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</si>
  <si>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</si>
  <si>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</si>
  <si>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</si>
  <si>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</si>
  <si>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</si>
  <si>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</si>
  <si>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</si>
  <si>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</si>
  <si>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</si>
  <si>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</si>
  <si>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</si>
  <si>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</si>
  <si>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</si>
  <si>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</si>
  <si>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</si>
  <si>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</si>
  <si>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</si>
  <si>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</si>
  <si>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</si>
  <si>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</si>
  <si>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</si>
  <si>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</si>
  <si>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</si>
  <si>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</si>
  <si>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</si>
  <si>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</si>
  <si>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</si>
  <si>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</si>
  <si>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</si>
  <si>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</si>
  <si>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</si>
  <si>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</si>
  <si>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</si>
  <si>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</si>
  <si>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</si>
  <si>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</si>
  <si>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</si>
  <si>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</si>
  <si>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</si>
  <si>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</si>
  <si>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</si>
  <si>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</si>
  <si>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</si>
  <si>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</si>
  <si>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</si>
  <si>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</si>
  <si>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</si>
  <si>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</si>
  <si>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</si>
  <si>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</si>
  <si>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</si>
  <si>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</si>
  <si>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</si>
  <si>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</si>
  <si>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</si>
  <si>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</si>
  <si>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</si>
  <si>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</si>
  <si>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</si>
  <si>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</si>
  <si>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</si>
  <si>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</si>
  <si>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</si>
  <si>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</si>
  <si>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</si>
  <si>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</si>
  <si>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</si>
  <si>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</si>
  <si>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</si>
  <si>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</si>
  <si>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</si>
  <si>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</si>
  <si>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</si>
  <si>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</si>
  <si>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</si>
  <si>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</si>
  <si>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</si>
  <si>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</si>
  <si>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</si>
  <si>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</si>
  <si>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</si>
  <si>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</si>
  <si>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</si>
  <si>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</si>
  <si>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</si>
  <si>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</si>
  <si>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</si>
  <si>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</si>
  <si>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</si>
  <si>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</si>
  <si>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</si>
  <si>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</si>
  <si>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</si>
  <si>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</si>
  <si>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</si>
  <si>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</si>
  <si>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</si>
  <si>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</si>
  <si>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</si>
  <si>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</si>
  <si>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</si>
  <si>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</si>
  <si>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</si>
  <si>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</si>
  <si>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</si>
  <si>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</si>
  <si>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</si>
  <si>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</si>
  <si>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</si>
  <si>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</si>
  <si>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</si>
  <si>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</si>
  <si>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</si>
  <si>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</si>
  <si>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</si>
  <si>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</si>
  <si>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</si>
  <si>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</si>
  <si>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</si>
  <si>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</si>
  <si>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</si>
  <si>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</si>
  <si>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</si>
  <si>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</si>
  <si>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</si>
  <si>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</si>
  <si>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</si>
  <si>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</si>
  <si>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</si>
  <si>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</si>
  <si>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</si>
  <si>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</si>
  <si>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</si>
  <si>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</si>
  <si>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</si>
  <si>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</si>
  <si>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</si>
  <si>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</si>
  <si>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</si>
  <si>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</si>
  <si>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</si>
  <si>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</si>
  <si>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</si>
  <si>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</si>
  <si>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</si>
  <si>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</si>
  <si>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</si>
  <si>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</si>
  <si>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</si>
  <si>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</si>
  <si>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</si>
  <si>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</si>
  <si>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</si>
  <si>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</si>
  <si>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</si>
  <si>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</si>
  <si>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</si>
  <si>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</si>
  <si>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</si>
  <si>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</si>
  <si>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</si>
  <si>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</si>
  <si>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</si>
  <si>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</si>
  <si>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</si>
  <si>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</si>
  <si>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</si>
  <si>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</si>
  <si>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</si>
  <si>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</si>
  <si>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</si>
  <si>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</si>
  <si>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</si>
  <si>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</si>
  <si>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</si>
  <si>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</si>
  <si>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</si>
  <si>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</si>
  <si>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</si>
  <si>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</si>
  <si>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</si>
  <si>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</si>
  <si>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</si>
  <si>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</si>
  <si>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</si>
  <si>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</si>
  <si>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</si>
  <si>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</si>
  <si>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</si>
  <si>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</si>
  <si>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</si>
  <si>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</si>
  <si>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</si>
  <si>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</si>
  <si>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</si>
  <si>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</si>
  <si>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</si>
  <si>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</si>
  <si>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</si>
  <si>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</si>
  <si>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</si>
  <si>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</si>
  <si>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</si>
  <si>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</si>
  <si>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</si>
  <si>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</si>
  <si>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</si>
  <si>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</si>
  <si>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</si>
  <si>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</si>
  <si>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</si>
  <si>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</si>
  <si>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</si>
  <si>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</si>
  <si>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</si>
  <si>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</si>
  <si>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</si>
  <si>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</si>
  <si>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</si>
  <si>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</si>
  <si>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</si>
  <si>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</si>
  <si>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</si>
  <si>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</si>
  <si>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</si>
  <si>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</si>
  <si>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</si>
  <si>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</si>
  <si>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</si>
  <si>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</si>
  <si>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</si>
  <si>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</si>
  <si>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</si>
  <si>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</si>
  <si>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</si>
  <si>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</si>
  <si>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</si>
  <si>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</si>
  <si>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</si>
  <si>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</si>
  <si>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</si>
  <si>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</si>
  <si>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</si>
  <si>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</si>
  <si>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</si>
  <si>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</si>
  <si>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</si>
  <si>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</si>
  <si>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</si>
  <si>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</si>
  <si>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</si>
  <si>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</si>
  <si>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</si>
  <si>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</si>
  <si>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</si>
  <si>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</si>
  <si>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</si>
  <si>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</si>
  <si>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</si>
  <si>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</si>
  <si>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</si>
  <si>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</si>
  <si>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</si>
  <si>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</si>
  <si>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</si>
  <si>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</si>
  <si>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</si>
  <si>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</si>
  <si>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</si>
  <si>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</si>
  <si>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</si>
  <si>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</si>
  <si>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</si>
  <si>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</si>
  <si>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</si>
  <si>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</si>
  <si>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</si>
  <si>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</si>
  <si>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</si>
  <si>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</si>
  <si>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</si>
  <si>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</si>
  <si>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</si>
  <si>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</si>
  <si>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</si>
  <si>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</si>
  <si>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</si>
  <si>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</si>
  <si>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</si>
  <si>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</si>
  <si>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</si>
  <si>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</si>
  <si>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</si>
  <si>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</si>
  <si>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</si>
  <si>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</si>
  <si>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</si>
  <si>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</si>
  <si>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</si>
  <si>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</si>
  <si>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</si>
  <si>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</si>
  <si>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</si>
  <si>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</si>
  <si>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</si>
  <si>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</si>
  <si>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</si>
  <si>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</si>
  <si>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</si>
  <si>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</si>
  <si>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</si>
  <si>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</si>
  <si>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</si>
  <si>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</si>
  <si>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</si>
  <si>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</si>
  <si>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</si>
  <si>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</si>
  <si>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</si>
  <si>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</si>
  <si>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</si>
  <si>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</si>
  <si>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</si>
  <si>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</si>
  <si>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</si>
  <si>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</si>
  <si>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</si>
  <si>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</si>
  <si>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</si>
  <si>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</si>
  <si>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</si>
  <si>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</si>
  <si>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</si>
  <si>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</si>
  <si>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</si>
  <si>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</si>
  <si>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</si>
  <si>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</si>
  <si>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</si>
  <si>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</si>
  <si>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</si>
  <si>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</si>
  <si>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</si>
  <si>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</si>
  <si>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</si>
  <si>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</si>
  <si>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</si>
  <si>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</si>
  <si>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</si>
  <si>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</si>
  <si>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</si>
  <si>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</si>
  <si>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</si>
  <si>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</si>
  <si>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</si>
  <si>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</si>
  <si>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</si>
  <si>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</si>
  <si>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</si>
  <si>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</si>
  <si>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</si>
  <si>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</si>
  <si>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</si>
  <si>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</si>
  <si>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</si>
  <si>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</si>
  <si>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</si>
  <si>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</si>
  <si>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</si>
  <si>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</si>
  <si>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</si>
  <si>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</si>
  <si>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</si>
  <si>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</si>
  <si>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</si>
  <si>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</si>
  <si>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</si>
  <si>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</si>
  <si>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</si>
  <si>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</si>
  <si>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</si>
  <si>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</si>
  <si>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</si>
  <si>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</si>
  <si>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</si>
  <si>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</si>
  <si>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</si>
  <si>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</si>
  <si>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</si>
  <si>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</si>
  <si>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</si>
  <si>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</si>
  <si>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</si>
  <si>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</si>
  <si>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</si>
  <si>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</si>
  <si>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</si>
  <si>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</si>
  <si>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</si>
  <si>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</si>
  <si>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</si>
  <si>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</si>
  <si>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</si>
  <si>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</si>
  <si>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</si>
  <si>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</si>
  <si>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</si>
  <si>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</si>
  <si>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</si>
  <si>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</si>
  <si>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</si>
  <si>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</si>
  <si>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</si>
  <si>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</si>
  <si>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</si>
  <si>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</si>
  <si>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</si>
  <si>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</si>
  <si>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</si>
  <si>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</si>
  <si>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</si>
  <si>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</si>
  <si>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</si>
  <si>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</si>
  <si>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</si>
  <si>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</si>
  <si>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</si>
  <si>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</si>
  <si>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</si>
  <si>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</si>
  <si>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</si>
  <si>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</si>
  <si>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</si>
  <si>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</si>
  <si>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</si>
  <si>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</si>
  <si>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</si>
  <si>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</si>
  <si>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</si>
  <si>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</si>
  <si>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</si>
  <si>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</si>
  <si>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</si>
  <si>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</si>
  <si>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</si>
  <si>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</si>
  <si>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</si>
  <si>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</si>
  <si>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</si>
  <si>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</si>
  <si>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</si>
  <si>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</si>
  <si>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</si>
  <si>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</si>
  <si>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</si>
  <si>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</si>
  <si>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</si>
  <si>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</si>
  <si>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</si>
  <si>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</si>
  <si>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</si>
  <si>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</si>
  <si>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</si>
  <si>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</si>
  <si>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</si>
  <si>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</si>
  <si>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</si>
  <si>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</si>
  <si>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</si>
  <si>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</si>
  <si>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</si>
  <si>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</si>
  <si>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</si>
  <si>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</si>
  <si>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</si>
  <si>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</si>
  <si>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</si>
  <si>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</si>
  <si>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</si>
  <si>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</si>
  <si>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</si>
  <si>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</si>
  <si>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</si>
  <si>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</si>
  <si>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</si>
  <si>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</si>
  <si>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</si>
  <si>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</si>
  <si>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</si>
  <si>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</si>
  <si>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</si>
  <si>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</si>
  <si>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</si>
  <si>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</si>
  <si>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</si>
  <si>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</si>
  <si>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</si>
  <si>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</si>
  <si>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</si>
  <si>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</si>
  <si>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</si>
  <si>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</si>
  <si>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</si>
  <si>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</si>
  <si>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</si>
  <si>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</si>
  <si>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</si>
  <si>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</si>
  <si>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</si>
  <si>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</si>
  <si>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</si>
  <si>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</si>
  <si>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</si>
  <si>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</si>
  <si>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</si>
  <si>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</si>
  <si>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</si>
  <si>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</si>
  <si>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</si>
  <si>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</si>
  <si>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</si>
  <si>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</si>
  <si>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</si>
  <si>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</si>
  <si>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</si>
  <si>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</si>
  <si>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</si>
  <si>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</si>
  <si>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</si>
  <si>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</si>
  <si>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</si>
  <si>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</si>
  <si>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</si>
  <si>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</si>
  <si>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</si>
  <si>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</si>
  <si>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</si>
  <si>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</si>
  <si>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</si>
  <si>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</si>
  <si>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</si>
  <si>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</si>
  <si>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</si>
  <si>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</si>
  <si>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</si>
  <si>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</si>
  <si>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</si>
  <si>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</si>
  <si>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</si>
  <si>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</si>
  <si>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</si>
  <si>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</si>
  <si>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</si>
  <si>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</si>
  <si>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</si>
  <si>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</si>
  <si>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</si>
  <si>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</si>
  <si>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</si>
  <si>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</si>
  <si>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</si>
  <si>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</si>
  <si>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</si>
  <si>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</si>
  <si>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</si>
  <si>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</si>
  <si>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</si>
  <si>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</si>
  <si>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</si>
  <si>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</si>
  <si>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</si>
  <si>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</si>
  <si>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</si>
  <si>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</si>
  <si>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</si>
  <si>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</si>
  <si>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</si>
  <si>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</si>
  <si>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</si>
  <si>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</si>
  <si>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</si>
  <si>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</si>
  <si>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</si>
  <si>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</si>
  <si>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</si>
  <si>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</si>
  <si>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</si>
  <si>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</si>
  <si>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</si>
  <si>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</si>
  <si>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</si>
  <si>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</si>
  <si>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</si>
  <si>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</si>
  <si>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</si>
  <si>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</si>
  <si>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</si>
  <si>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</si>
  <si>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</si>
  <si>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</si>
  <si>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</si>
  <si>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</si>
  <si>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</si>
  <si>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</si>
  <si>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</si>
  <si>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</si>
  <si>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</si>
  <si>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</si>
  <si>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</si>
  <si>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</si>
  <si>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</si>
  <si>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</si>
  <si>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</si>
  <si>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</si>
  <si>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</si>
  <si>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</si>
  <si>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</si>
  <si>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</si>
  <si>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</si>
  <si>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</si>
  <si>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</si>
  <si>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</si>
  <si>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</si>
  <si>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</si>
  <si>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</si>
  <si>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</si>
  <si>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</si>
  <si>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</si>
  <si>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</si>
  <si>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</si>
  <si>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</si>
  <si>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</si>
  <si>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</si>
  <si>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</si>
  <si>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</si>
  <si>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</si>
  <si>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</si>
  <si>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</si>
  <si>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</si>
  <si>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</si>
  <si>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</si>
  <si>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</si>
  <si>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</si>
  <si>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</si>
  <si>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</si>
  <si>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</si>
  <si>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</si>
  <si>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</si>
  <si>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</si>
  <si>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</si>
  <si>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</si>
  <si>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</si>
  <si>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</si>
  <si>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</si>
  <si>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</si>
  <si>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</si>
  <si>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</si>
  <si>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</si>
  <si>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</si>
  <si>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</si>
  <si>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</si>
  <si>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</si>
  <si>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</si>
  <si>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</si>
  <si>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</si>
  <si>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</si>
  <si>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</si>
  <si>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</si>
  <si>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</si>
  <si>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</si>
  <si>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</si>
  <si>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</si>
  <si>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</si>
  <si>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</si>
  <si>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</si>
  <si>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</si>
  <si>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</si>
  <si>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</si>
  <si>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</si>
  <si>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</si>
  <si>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</si>
  <si>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</si>
  <si>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</si>
  <si>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</si>
  <si>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</si>
  <si>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</si>
  <si>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</si>
  <si>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</si>
  <si>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</si>
  <si>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</si>
  <si>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</si>
  <si>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</si>
  <si>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</si>
  <si>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</si>
  <si>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</si>
  <si>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</si>
  <si>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</si>
  <si>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</si>
  <si>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</si>
  <si>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</si>
  <si>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</si>
  <si>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</si>
  <si>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</si>
  <si>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</si>
  <si>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</si>
  <si>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</si>
  <si>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</si>
  <si>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</si>
  <si>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</si>
  <si>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</si>
  <si>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</si>
  <si>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</si>
  <si>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</si>
  <si>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</si>
  <si>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</si>
  <si>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</si>
  <si>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</si>
  <si>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</si>
  <si>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</si>
  <si>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</si>
  <si>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</si>
  <si>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</si>
  <si>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</si>
  <si>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</si>
  <si>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</si>
  <si>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</si>
  <si>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</si>
  <si>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</si>
  <si>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</si>
  <si>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</si>
  <si>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</si>
  <si>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</si>
  <si>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</si>
  <si>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</si>
  <si>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</si>
  <si>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</si>
  <si>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</si>
  <si>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</si>
  <si>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</si>
  <si>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</si>
  <si>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</si>
  <si>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</si>
  <si>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</si>
  <si>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</si>
  <si>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</si>
  <si>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</si>
  <si>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</si>
  <si>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</si>
  <si>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</si>
  <si>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</si>
  <si>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</si>
  <si>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</si>
  <si>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</si>
  <si>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</si>
  <si>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</si>
  <si>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</si>
  <si>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</si>
  <si>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</si>
  <si>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</si>
  <si>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</si>
  <si>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</si>
  <si>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</si>
  <si>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</si>
  <si>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</si>
  <si>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</si>
  <si>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</si>
  <si>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</si>
  <si>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</si>
  <si>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</si>
  <si>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</si>
  <si>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</si>
  <si>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</si>
  <si>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</si>
  <si>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</si>
  <si>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</si>
  <si>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</si>
  <si>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</si>
  <si>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</si>
  <si>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</si>
  <si>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</si>
  <si>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</si>
  <si>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</si>
  <si>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</si>
  <si>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</si>
  <si>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</si>
  <si>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</si>
  <si>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</si>
  <si>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</si>
  <si>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</si>
  <si>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</si>
  <si>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</si>
  <si>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</si>
  <si>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</si>
  <si>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</si>
  <si>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</si>
  <si>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</si>
  <si>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</si>
  <si>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</si>
  <si>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</si>
  <si>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</si>
  <si>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</si>
  <si>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</si>
  <si>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</si>
  <si>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</si>
  <si>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</si>
  <si>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</si>
  <si>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</si>
  <si>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</si>
  <si>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</si>
  <si>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</si>
  <si>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</si>
  <si>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</si>
  <si>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</si>
  <si>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</si>
  <si>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</si>
  <si>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</si>
  <si>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</si>
  <si>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</si>
  <si>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</si>
  <si>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</si>
  <si>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</si>
  <si>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</si>
  <si>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</si>
  <si>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</si>
  <si>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</si>
  <si>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</si>
  <si>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</si>
  <si>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</si>
  <si>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</si>
  <si>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</si>
  <si>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</si>
  <si>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</si>
  <si>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</si>
  <si>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</si>
  <si>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</si>
  <si>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</si>
  <si>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</si>
  <si>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</si>
  <si>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</si>
  <si>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</si>
  <si>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</si>
  <si>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</si>
  <si>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</si>
  <si>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</si>
  <si>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</si>
  <si>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</si>
  <si>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</si>
  <si>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</si>
  <si>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</si>
  <si>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</si>
  <si>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</si>
  <si>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</si>
  <si>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</si>
  <si>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</si>
  <si>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</si>
  <si>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</si>
  <si>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</si>
  <si>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</si>
  <si>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</si>
  <si>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</si>
  <si>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</si>
  <si>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</si>
  <si>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</si>
  <si>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</si>
  <si>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</si>
  <si>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</si>
  <si>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</si>
  <si>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</si>
  <si>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</si>
  <si>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</si>
  <si>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</si>
  <si>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</si>
  <si>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</si>
  <si>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</si>
  <si>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</si>
  <si>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</si>
  <si>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</si>
  <si>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</si>
  <si>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</si>
  <si>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</si>
  <si>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</si>
  <si>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</si>
  <si>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</si>
  <si>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</si>
  <si>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</si>
  <si>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</si>
  <si>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</si>
  <si>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</si>
  <si>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</si>
  <si>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</si>
  <si>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</si>
  <si>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</si>
  <si>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</si>
  <si>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</si>
  <si>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</si>
  <si>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</si>
  <si>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</si>
  <si>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</si>
  <si>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</si>
  <si>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</si>
  <si>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</si>
  <si>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</si>
  <si>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</si>
  <si>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</si>
  <si>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</si>
  <si>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</si>
  <si>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</si>
  <si>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</si>
  <si>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</si>
  <si>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</si>
  <si>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</si>
  <si>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</si>
  <si>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</si>
  <si>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</si>
  <si>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</si>
  <si>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</si>
  <si>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</si>
  <si>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</si>
  <si>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</si>
  <si>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</si>
  <si>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</si>
  <si>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</si>
  <si>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</si>
  <si>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</si>
  <si>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</si>
  <si>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</si>
  <si>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</si>
  <si>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</si>
  <si>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</si>
  <si>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</si>
  <si>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</si>
  <si>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</si>
  <si>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</si>
  <si>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</si>
  <si>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</si>
  <si>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</si>
  <si>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</si>
  <si>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</si>
  <si>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</si>
  <si>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</si>
  <si>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</si>
  <si>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</si>
  <si>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</si>
  <si>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</si>
  <si>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</si>
  <si>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</si>
  <si>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</si>
  <si>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</si>
  <si>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</si>
  <si>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</si>
  <si>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</si>
  <si>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</si>
  <si>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</si>
  <si>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</si>
  <si>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</si>
  <si>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</si>
  <si>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</si>
  <si>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</si>
  <si>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</si>
  <si>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</si>
  <si>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</si>
  <si>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</si>
  <si>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</si>
  <si>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</si>
  <si>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</si>
  <si>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</si>
  <si>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</si>
  <si>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</si>
  <si>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</si>
  <si>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</si>
  <si>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</si>
  <si>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</si>
  <si>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</si>
  <si>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</si>
  <si>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</si>
  <si>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</si>
  <si>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</si>
  <si>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</si>
  <si>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</si>
  <si>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</si>
  <si>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</si>
  <si>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</si>
  <si>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</si>
  <si>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</si>
  <si>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</si>
  <si>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</si>
  <si>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</si>
  <si>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</si>
  <si>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</si>
  <si>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</si>
  <si>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</si>
  <si>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</si>
  <si>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</si>
  <si>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</si>
  <si>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</si>
  <si>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</si>
  <si>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</si>
  <si>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</si>
  <si>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</si>
  <si>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</si>
  <si>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</si>
  <si>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</si>
  <si>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</si>
  <si>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</si>
  <si>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</si>
  <si>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</si>
  <si>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</si>
  <si>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</si>
  <si>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</si>
  <si>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</si>
  <si>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</si>
  <si>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</si>
  <si>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</si>
  <si>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</si>
  <si>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</si>
  <si>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</si>
  <si>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</si>
  <si>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</si>
  <si>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</si>
  <si>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</si>
  <si>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</si>
  <si>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</si>
  <si>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</si>
  <si>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</si>
  <si>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</si>
  <si>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</si>
  <si>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</si>
  <si>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</si>
  <si>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</si>
  <si>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</si>
  <si>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</si>
  <si>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</si>
  <si>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</si>
  <si>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</si>
  <si>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</si>
  <si>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</si>
  <si>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</si>
  <si>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</si>
  <si>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</si>
  <si>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</si>
  <si>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</si>
  <si>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</si>
  <si>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</si>
  <si>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</si>
  <si>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</si>
  <si>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</si>
  <si>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</si>
  <si>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</si>
  <si>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</si>
  <si>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</si>
  <si>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</si>
  <si>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</si>
  <si>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</si>
  <si>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</si>
  <si>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</si>
  <si>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</si>
  <si>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</si>
  <si>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</si>
  <si>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</si>
  <si>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</si>
  <si>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</si>
  <si>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</si>
  <si>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</si>
  <si>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</si>
  <si>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</si>
  <si>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</si>
  <si>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</si>
  <si>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</si>
  <si>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</si>
  <si>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</si>
  <si>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</si>
  <si>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</si>
  <si>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</si>
  <si>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</si>
  <si>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</si>
  <si>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</si>
  <si>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</si>
  <si>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</si>
  <si>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</si>
  <si>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</si>
  <si>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</si>
  <si>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</si>
  <si>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</si>
  <si>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</si>
  <si>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</si>
  <si>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</si>
  <si>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</si>
  <si>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</si>
  <si>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</si>
  <si>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</si>
  <si>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</si>
  <si>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</si>
  <si>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</si>
  <si>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</si>
  <si>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</si>
  <si>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</si>
  <si>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</si>
  <si>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</si>
  <si>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</si>
  <si>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</si>
  <si>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</si>
  <si>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</si>
  <si>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</si>
  <si>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</si>
  <si>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</si>
  <si>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</si>
  <si>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</si>
  <si>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</si>
  <si>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</si>
  <si>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</si>
  <si>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</si>
  <si>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</si>
  <si>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</si>
  <si>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</si>
  <si>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</si>
  <si>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</si>
  <si>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</si>
  <si>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</si>
  <si>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</si>
  <si>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</si>
  <si>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</si>
  <si>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</si>
  <si>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</si>
  <si>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</si>
  <si>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</si>
  <si>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</si>
  <si>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</si>
  <si>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</si>
  <si>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</si>
  <si>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</si>
  <si>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</si>
  <si>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</si>
  <si>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</si>
  <si>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</si>
  <si>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</si>
  <si>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</si>
  <si>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</si>
  <si>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</si>
  <si>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</si>
  <si>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</si>
  <si>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</si>
  <si>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</si>
  <si>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</si>
  <si>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</si>
  <si>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</si>
  <si>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</si>
  <si>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</si>
  <si>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</si>
  <si>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</si>
  <si>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</si>
  <si>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</si>
  <si>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</si>
  <si>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</si>
  <si>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</si>
  <si>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</si>
  <si>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</si>
  <si>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</si>
  <si>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</si>
  <si>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</si>
  <si>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</si>
  <si>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</si>
  <si>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</si>
  <si>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</si>
  <si>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</si>
  <si>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</si>
  <si>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</si>
  <si>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</si>
  <si>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</si>
  <si>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</si>
  <si>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</si>
  <si>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</si>
  <si>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</si>
  <si>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</si>
  <si>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</si>
  <si>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</si>
  <si>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</si>
  <si>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</si>
  <si>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</si>
  <si>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</si>
  <si>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</si>
  <si>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</si>
  <si>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</si>
  <si>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</si>
  <si>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</si>
  <si>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</si>
  <si>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</si>
  <si>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</si>
  <si>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</si>
  <si>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</si>
  <si>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</si>
  <si>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</si>
  <si>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</si>
  <si>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</si>
  <si>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</si>
  <si>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</si>
  <si>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</si>
  <si>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</si>
  <si>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</si>
  <si>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</si>
  <si>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</si>
  <si>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</si>
  <si>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</si>
  <si>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</si>
  <si>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</si>
  <si>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</si>
  <si>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</si>
  <si>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</si>
  <si>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</si>
  <si>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</si>
  <si>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</si>
  <si>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</si>
  <si>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</si>
  <si>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</si>
  <si>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</si>
  <si>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</si>
  <si>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</si>
  <si>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</si>
  <si>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</si>
  <si>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</si>
  <si>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</si>
  <si>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</si>
  <si>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</si>
  <si>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</si>
  <si>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</si>
  <si>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</si>
  <si>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</si>
  <si>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</si>
  <si>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</si>
  <si>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</si>
  <si>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</si>
  <si>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</si>
  <si>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</si>
  <si>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</si>
  <si>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</si>
  <si>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</si>
  <si>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</si>
  <si>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</si>
  <si>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</si>
  <si>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</si>
  <si>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</si>
  <si>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</si>
  <si>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</si>
  <si>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</si>
  <si>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</si>
  <si>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</si>
  <si>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</si>
  <si>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</si>
  <si>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</si>
  <si>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</si>
  <si>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</si>
  <si>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</si>
  <si>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</si>
  <si>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</si>
  <si>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</si>
  <si>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</si>
  <si>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</si>
  <si>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</si>
  <si>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</si>
  <si>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</si>
  <si>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</si>
  <si>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</si>
  <si>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</si>
  <si>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</si>
  <si>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</si>
  <si>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</si>
  <si>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</si>
  <si>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</si>
  <si>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</si>
  <si>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</si>
  <si>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</si>
  <si>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</si>
  <si>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</si>
  <si>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</si>
  <si>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</si>
  <si>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</si>
  <si>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</si>
  <si>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</si>
  <si>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</si>
  <si>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</si>
  <si>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</si>
  <si>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</si>
  <si>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</si>
  <si>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</si>
  <si>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</si>
  <si>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</si>
  <si>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</si>
  <si>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</si>
  <si>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</si>
  <si>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</si>
  <si>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</si>
  <si>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</si>
  <si>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</si>
  <si>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</si>
  <si>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</si>
  <si>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</si>
  <si>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</si>
  <si>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</si>
  <si>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</si>
  <si>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</si>
  <si>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</si>
  <si>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</si>
  <si>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</si>
  <si>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</si>
  <si>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</si>
  <si>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</si>
  <si>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</si>
  <si>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</si>
  <si>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</si>
  <si>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</si>
  <si>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</si>
  <si>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</si>
  <si>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</si>
  <si>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</si>
  <si>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</si>
  <si>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</si>
  <si>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</si>
  <si>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</si>
  <si>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</si>
  <si>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</si>
  <si>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</si>
  <si>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</si>
  <si>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</si>
  <si>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</si>
  <si>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</si>
  <si>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</si>
  <si>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</si>
  <si>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</si>
  <si>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</si>
  <si>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</si>
  <si>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</si>
  <si>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</si>
  <si>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</si>
  <si>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</si>
  <si>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</si>
  <si>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</si>
  <si>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</si>
  <si>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</si>
  <si>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</si>
  <si>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</si>
  <si>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</si>
  <si>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</si>
  <si>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</si>
  <si>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</si>
  <si>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</si>
  <si>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</si>
  <si>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</si>
  <si>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</si>
  <si>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</si>
  <si>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</si>
  <si>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</si>
  <si>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</si>
  <si>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</si>
  <si>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</si>
  <si>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</si>
  <si>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</si>
  <si>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</si>
  <si>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</si>
  <si>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</si>
  <si>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</si>
  <si>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</si>
  <si>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</si>
  <si>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</si>
  <si>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</si>
  <si>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</si>
  <si>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</si>
  <si>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</si>
  <si>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</si>
  <si>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</si>
  <si>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</si>
  <si>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</si>
  <si>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</si>
  <si>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</si>
  <si>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</si>
  <si>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</si>
  <si>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</si>
  <si>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</si>
  <si>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</si>
  <si>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</si>
  <si>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</si>
  <si>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</si>
  <si>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</si>
  <si>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</si>
  <si>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</si>
  <si>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</si>
  <si>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</si>
  <si>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</si>
  <si>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</si>
  <si>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</si>
  <si>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</si>
  <si>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</si>
  <si>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</si>
  <si>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</si>
  <si>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</si>
  <si>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</si>
  <si>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</si>
  <si>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</si>
  <si>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</si>
  <si>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</si>
  <si>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</si>
  <si>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</si>
  <si>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</si>
  <si>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</si>
  <si>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</si>
  <si>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</si>
  <si>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</si>
  <si>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</si>
  <si>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</si>
  <si>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</si>
  <si>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</si>
  <si>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</si>
  <si>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</si>
  <si>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</si>
  <si>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</si>
  <si>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</si>
  <si>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</si>
  <si>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</si>
  <si>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</si>
  <si>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</si>
  <si>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</si>
  <si>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</si>
  <si>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</si>
  <si>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</si>
  <si>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</si>
  <si>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</si>
  <si>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</si>
  <si>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</si>
  <si>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</si>
  <si>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</si>
  <si>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</si>
  <si>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</si>
  <si>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</si>
  <si>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</si>
  <si>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</si>
  <si>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</si>
  <si>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</si>
  <si>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</si>
  <si>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</si>
  <si>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</si>
  <si>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</si>
  <si>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</si>
  <si>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</si>
  <si>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</si>
  <si>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</si>
  <si>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</si>
  <si>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</si>
  <si>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</si>
  <si>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</si>
  <si>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</si>
  <si>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</si>
  <si>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</si>
  <si>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</si>
  <si>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</si>
  <si>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</si>
  <si>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</si>
  <si>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</si>
  <si>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</si>
  <si>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</si>
  <si>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</si>
  <si>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</si>
  <si>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</si>
  <si>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</si>
  <si>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</si>
  <si>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</si>
  <si>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</si>
  <si>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</si>
  <si>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</si>
  <si>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</si>
  <si>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</si>
  <si>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</si>
  <si>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</si>
  <si>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</si>
  <si>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</si>
  <si>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</si>
  <si>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</si>
  <si>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</si>
  <si>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</si>
  <si>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</si>
  <si>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</si>
  <si>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</si>
  <si>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</si>
  <si>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</si>
  <si>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</si>
  <si>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</si>
  <si>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</si>
  <si>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</si>
  <si>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</si>
  <si>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</si>
  <si>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</si>
  <si>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</si>
  <si>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</si>
  <si>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</si>
  <si>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</si>
  <si>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</si>
  <si>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</si>
  <si>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</si>
  <si>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</si>
  <si>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</si>
  <si>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</si>
  <si>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</si>
  <si>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</si>
  <si>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</si>
  <si>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</si>
  <si>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</si>
  <si>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</si>
  <si>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</si>
  <si>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</si>
  <si>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</si>
  <si>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</si>
  <si>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</si>
  <si>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</si>
  <si>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</si>
  <si>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</si>
  <si>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</si>
  <si>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</si>
  <si>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</si>
  <si>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</si>
  <si>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</si>
  <si>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</si>
  <si>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</si>
  <si>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</si>
  <si>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</si>
  <si>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</si>
  <si>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</si>
  <si>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</si>
  <si>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</si>
  <si>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</si>
  <si>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</si>
  <si>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</si>
  <si>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</si>
  <si>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</si>
  <si>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</si>
  <si>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</si>
  <si>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</si>
  <si>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</si>
  <si>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</si>
  <si>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</si>
  <si>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</si>
  <si>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</si>
  <si>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</si>
  <si>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</si>
  <si>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</si>
  <si>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</si>
  <si>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</si>
  <si>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</si>
  <si>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</si>
  <si>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</si>
  <si>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</si>
  <si>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</si>
  <si>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</si>
  <si>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</si>
  <si>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</si>
  <si>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</si>
  <si>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</si>
  <si>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</si>
  <si>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</si>
  <si>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</si>
  <si>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</si>
  <si>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</si>
  <si>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</si>
  <si>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</si>
  <si>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</si>
  <si>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</si>
  <si>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</si>
  <si>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</si>
  <si>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</si>
  <si>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</si>
  <si>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</si>
  <si>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</si>
  <si>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</si>
  <si>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</si>
  <si>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</si>
  <si>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</si>
  <si>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</si>
  <si>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</si>
  <si>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</si>
  <si>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</si>
  <si>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</si>
  <si>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</si>
  <si>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</si>
  <si>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</si>
  <si>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</si>
  <si>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</si>
  <si>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</si>
  <si>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</si>
  <si>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</si>
  <si>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</si>
  <si>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</si>
  <si>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</si>
  <si>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</si>
  <si>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</si>
  <si>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</si>
  <si>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</si>
  <si>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</si>
  <si>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</si>
  <si>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</si>
  <si>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</si>
  <si>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</si>
  <si>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</si>
  <si>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</si>
  <si>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</si>
  <si>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</si>
  <si>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</si>
  <si>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</si>
  <si>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</si>
  <si>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</si>
  <si>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</si>
  <si>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</si>
  <si>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</si>
  <si>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</si>
  <si>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</si>
  <si>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</si>
  <si>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</si>
  <si>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</si>
  <si>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</si>
  <si>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</si>
  <si>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</si>
  <si>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</si>
  <si>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</si>
  <si>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</si>
  <si>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</si>
  <si>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</si>
  <si>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</si>
  <si>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</si>
  <si>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</si>
  <si>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</si>
  <si>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</si>
  <si>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</si>
  <si>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</si>
  <si>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</si>
  <si>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</si>
  <si>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</si>
  <si>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</si>
  <si>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</si>
  <si>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</si>
  <si>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</si>
  <si>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</si>
  <si>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</si>
  <si>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</si>
  <si>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</si>
  <si>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</si>
  <si>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</si>
  <si>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</si>
  <si>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</si>
  <si>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</si>
  <si>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</si>
  <si>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</si>
  <si>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</si>
  <si>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</si>
  <si>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</si>
  <si>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</si>
  <si>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</si>
  <si>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</si>
  <si>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</si>
  <si>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</si>
  <si>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</si>
  <si>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</si>
  <si>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</si>
  <si>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</si>
  <si>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</si>
  <si>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</si>
  <si>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</si>
  <si>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</si>
  <si>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</si>
  <si>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</si>
  <si>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</si>
  <si>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</si>
  <si>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</si>
  <si>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</si>
  <si>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</si>
  <si>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</si>
  <si>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</si>
  <si>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</si>
  <si>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</si>
  <si>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</si>
  <si>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</si>
  <si>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</si>
  <si>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</si>
  <si>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</si>
  <si>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</si>
  <si>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</si>
  <si>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</si>
  <si>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</si>
  <si>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</si>
  <si>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</si>
  <si>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</si>
  <si>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</si>
  <si>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</si>
  <si>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</si>
  <si>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</si>
  <si>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</si>
  <si>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</si>
  <si>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</si>
  <si>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</si>
  <si>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</si>
  <si>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</si>
  <si>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</si>
  <si>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</si>
  <si>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</si>
  <si>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</si>
  <si>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</si>
  <si>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</si>
  <si>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</si>
  <si>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</si>
  <si>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</si>
  <si>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</si>
  <si>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</si>
  <si>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</si>
  <si>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</si>
  <si>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</si>
  <si>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</si>
  <si>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</si>
  <si>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</si>
  <si>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</si>
  <si>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</si>
  <si>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</si>
  <si>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</si>
  <si>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</si>
  <si>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</si>
  <si>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</si>
  <si>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</si>
  <si>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</si>
  <si>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</si>
  <si>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</si>
  <si>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</si>
  <si>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</si>
  <si>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</si>
  <si>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</si>
  <si>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</si>
  <si>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</si>
  <si>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</si>
  <si>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</si>
  <si>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</si>
  <si>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</si>
  <si>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</si>
  <si>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</si>
  <si>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</si>
  <si>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</si>
  <si>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</si>
  <si>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</si>
  <si>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</si>
  <si>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</si>
  <si>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</si>
  <si>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</si>
  <si>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</si>
  <si>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</si>
  <si>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</si>
  <si>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</si>
  <si>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</si>
  <si>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</si>
  <si>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</si>
  <si>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</si>
  <si>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</si>
  <si>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</si>
  <si>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</si>
  <si>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</si>
  <si>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</si>
  <si>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</si>
  <si>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</si>
  <si>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</si>
  <si>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</si>
  <si>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</si>
  <si>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</si>
  <si>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</si>
  <si>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</si>
  <si>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</si>
  <si>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</si>
  <si>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</si>
  <si>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</si>
  <si>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</si>
  <si>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</si>
  <si>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</si>
  <si>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</si>
  <si>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</si>
  <si>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</si>
  <si>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</si>
  <si>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</si>
  <si>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</si>
  <si>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</si>
  <si>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</si>
  <si>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</si>
  <si>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</si>
  <si>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</si>
  <si>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</si>
  <si>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</si>
  <si>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</si>
  <si>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</si>
  <si>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</si>
  <si>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</si>
  <si>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</si>
  <si>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</si>
  <si>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</si>
  <si>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</si>
  <si>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</si>
  <si>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</si>
  <si>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</si>
  <si>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</si>
  <si>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</si>
  <si>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</si>
  <si>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</si>
  <si>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</si>
  <si>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</si>
  <si>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</si>
  <si>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</si>
  <si>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</si>
  <si>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</si>
  <si>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</si>
  <si>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</si>
  <si>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</si>
  <si>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</si>
  <si>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</si>
  <si>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</si>
  <si>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</si>
  <si>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</si>
  <si>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</si>
  <si>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</si>
  <si>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</si>
  <si>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</si>
  <si>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</si>
  <si>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</si>
  <si>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</si>
  <si>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</si>
  <si>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</si>
  <si>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</si>
  <si>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</si>
  <si>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</si>
  <si>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</si>
  <si>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</si>
  <si>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</si>
  <si>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</si>
  <si>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</si>
  <si>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</si>
  <si>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</si>
  <si>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</si>
  <si>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</si>
  <si>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</si>
  <si>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</si>
  <si>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</si>
  <si>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</si>
  <si>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</si>
  <si>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</si>
  <si>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</si>
  <si>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</si>
  <si>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</si>
  <si>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</si>
  <si>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</si>
  <si>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</si>
  <si>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</si>
  <si>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</si>
  <si>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</si>
  <si>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</si>
  <si>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</si>
  <si>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</si>
  <si>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</si>
  <si>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</si>
  <si>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</si>
  <si>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</si>
  <si>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</si>
  <si>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</si>
  <si>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</si>
  <si>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</si>
  <si>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</si>
  <si>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</si>
  <si>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</si>
  <si>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</si>
  <si>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</si>
  <si>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</si>
  <si>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</si>
  <si>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</si>
  <si>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</si>
  <si>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</si>
  <si>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</si>
  <si>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</si>
  <si>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</si>
  <si>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</si>
  <si>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</si>
  <si>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</si>
  <si>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</si>
  <si>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</si>
  <si>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</si>
  <si>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</si>
  <si>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</si>
  <si>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</si>
  <si>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</si>
  <si>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</si>
  <si>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</si>
  <si>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</si>
  <si>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</si>
  <si>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</si>
  <si>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</si>
  <si>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</si>
  <si>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</si>
  <si>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</si>
  <si>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</si>
  <si>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</si>
  <si>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</si>
  <si>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</si>
  <si>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</si>
  <si>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</si>
  <si>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</si>
  <si>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</si>
  <si>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</si>
  <si>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</si>
  <si>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</si>
  <si>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</si>
  <si>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</si>
  <si>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</si>
  <si>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</si>
  <si>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</si>
  <si>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</si>
  <si>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</si>
  <si>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</si>
  <si>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</si>
  <si>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</si>
  <si>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</si>
  <si>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</si>
  <si>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</si>
  <si>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</si>
  <si>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</si>
  <si>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</si>
  <si>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</si>
  <si>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</si>
  <si>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</si>
  <si>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</si>
  <si>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</si>
  <si>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</si>
  <si>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</si>
  <si>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</si>
  <si>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</si>
  <si>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</si>
  <si>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</si>
  <si>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</si>
  <si>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</si>
  <si>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</si>
  <si>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</si>
  <si>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</si>
  <si>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</si>
  <si>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</si>
  <si>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</si>
  <si>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</si>
  <si>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</si>
  <si>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</si>
  <si>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</si>
  <si>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</si>
  <si>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</si>
  <si>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</si>
  <si>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</si>
  <si>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</si>
  <si>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</si>
  <si>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</si>
  <si>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</si>
  <si>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</si>
  <si>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</si>
  <si>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</si>
  <si>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</si>
  <si>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</si>
  <si>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</si>
  <si>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</si>
  <si>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</si>
  <si>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</si>
  <si>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</si>
  <si>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</si>
  <si>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</si>
  <si>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</si>
  <si>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</si>
  <si>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</si>
  <si>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</si>
  <si>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</si>
  <si>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</si>
  <si>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</si>
  <si>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</si>
  <si>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</si>
  <si>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</si>
  <si>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</si>
  <si>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</si>
  <si>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</si>
  <si>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</si>
  <si>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</si>
  <si>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</si>
  <si>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</si>
  <si>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</si>
  <si>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</si>
  <si>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</si>
  <si>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</si>
  <si>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</si>
  <si>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</si>
  <si>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</si>
  <si>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</si>
  <si>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</si>
  <si>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</si>
  <si>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</si>
  <si>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</si>
  <si>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</si>
  <si>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</si>
  <si>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</si>
  <si>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</si>
  <si>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</si>
  <si>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</si>
  <si>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</si>
  <si>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</si>
  <si>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</si>
  <si>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</si>
  <si>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</si>
  <si>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</si>
  <si>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</si>
  <si>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</si>
  <si>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</si>
  <si>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</si>
  <si>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</si>
  <si>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</si>
  <si>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</si>
  <si>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</si>
  <si>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</si>
  <si>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</si>
  <si>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</si>
  <si>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</si>
  <si>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</si>
  <si>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</si>
  <si>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</si>
  <si>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</si>
  <si>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</si>
  <si>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</si>
  <si>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</si>
  <si>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</si>
  <si>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</si>
  <si>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</si>
  <si>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</si>
  <si>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</si>
  <si>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</si>
  <si>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</si>
  <si>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</si>
  <si>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</si>
  <si>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</si>
  <si>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</si>
  <si>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</si>
  <si>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</si>
  <si>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</si>
  <si>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</si>
  <si>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</si>
  <si>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</si>
  <si>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</si>
  <si>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</si>
  <si>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</si>
  <si>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</si>
  <si>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</si>
  <si>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</si>
  <si>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</si>
  <si>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</si>
  <si>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</si>
  <si>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</si>
  <si>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</si>
  <si>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</si>
  <si>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</si>
  <si>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</si>
  <si>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</si>
  <si>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</si>
  <si>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</si>
  <si>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</si>
  <si>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</si>
  <si>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</si>
  <si>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</si>
  <si>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</si>
  <si>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</si>
  <si>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</si>
  <si>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</si>
  <si>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</si>
  <si>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</si>
  <si>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</si>
  <si>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</si>
  <si>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</si>
  <si>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</si>
  <si>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</si>
  <si>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</si>
  <si>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</si>
  <si>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</si>
  <si>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</si>
  <si>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</si>
  <si>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</si>
  <si>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</si>
  <si>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</si>
  <si>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</si>
  <si>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</si>
  <si>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</si>
  <si>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</si>
  <si>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</si>
  <si>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</si>
  <si>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</si>
  <si>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</si>
  <si>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</si>
  <si>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</si>
  <si>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</si>
  <si>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</si>
  <si>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</si>
  <si>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</si>
  <si>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</si>
  <si>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</si>
  <si>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</si>
  <si>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</si>
  <si>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</si>
  <si>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</si>
  <si>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</si>
  <si>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</si>
  <si>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</si>
  <si>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</si>
  <si>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</si>
  <si>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</si>
  <si>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</si>
  <si>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</si>
  <si>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</si>
  <si>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</si>
  <si>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</si>
  <si>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</si>
  <si>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</si>
  <si>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</si>
  <si>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</si>
  <si>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</si>
  <si>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</si>
  <si>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</si>
  <si>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</si>
  <si>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</si>
  <si>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</si>
  <si>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</si>
  <si>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</si>
  <si>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</si>
  <si>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</si>
  <si>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</si>
  <si>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</si>
  <si>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</si>
  <si>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</si>
  <si>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</si>
  <si>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</si>
  <si>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</si>
  <si>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</si>
  <si>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</si>
  <si>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</si>
  <si>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</si>
  <si>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</si>
  <si>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</si>
  <si>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</si>
  <si>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</si>
  <si>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</si>
  <si>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</si>
  <si>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</si>
  <si>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</si>
  <si>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</si>
  <si>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</si>
  <si>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</si>
  <si>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</si>
  <si>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</si>
  <si>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</si>
  <si>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</si>
  <si>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</si>
  <si>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</si>
  <si>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</si>
  <si>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</si>
  <si>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</si>
  <si>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</si>
  <si>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</si>
  <si>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</si>
  <si>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</si>
  <si>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</si>
  <si>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</si>
  <si>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</si>
  <si>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</si>
  <si>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</si>
  <si>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</si>
  <si>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</si>
  <si>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</si>
  <si>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</si>
  <si>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</si>
  <si>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</si>
  <si>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</si>
  <si>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</si>
  <si>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</si>
  <si>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</si>
  <si>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</si>
  <si>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</si>
  <si>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</si>
  <si>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</si>
  <si>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</si>
  <si>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</si>
  <si>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</si>
  <si>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</si>
  <si>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</si>
  <si>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</si>
  <si>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</si>
  <si>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</si>
  <si>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</si>
  <si>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</si>
  <si>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</si>
  <si>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</si>
  <si>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</si>
  <si>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</si>
  <si>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</si>
  <si>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</si>
  <si>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</si>
  <si>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</si>
  <si>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</si>
  <si>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</si>
  <si>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</si>
  <si>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</si>
  <si>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</si>
  <si>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</si>
  <si>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</si>
  <si>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</si>
  <si>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</si>
  <si>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</si>
  <si>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</si>
  <si>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</si>
  <si>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</si>
  <si>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</si>
  <si>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</si>
  <si>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</si>
  <si>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</si>
  <si>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</si>
  <si>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</si>
  <si>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</si>
  <si>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</si>
  <si>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</si>
  <si>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</si>
  <si>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</si>
  <si>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</si>
  <si>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</si>
  <si>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</si>
  <si>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</si>
  <si>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</si>
  <si>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</si>
  <si>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</si>
  <si>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</si>
  <si>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</si>
  <si>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</si>
  <si>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</si>
  <si>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</si>
  <si>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</si>
  <si>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</si>
  <si>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</si>
  <si>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</si>
  <si>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</si>
  <si>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</si>
  <si>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</si>
  <si>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</si>
  <si>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</si>
  <si>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</si>
  <si>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</si>
  <si>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</si>
  <si>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</si>
  <si>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</si>
  <si>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</si>
  <si>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</si>
  <si>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</si>
  <si>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</si>
  <si>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</si>
  <si>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</si>
  <si>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</si>
  <si>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</si>
  <si>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</si>
  <si>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</si>
  <si>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</si>
  <si>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</si>
  <si>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</si>
  <si>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</si>
  <si>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</si>
  <si>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</si>
  <si>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</si>
  <si>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</si>
  <si>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</si>
  <si>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</si>
  <si>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</si>
  <si>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</si>
  <si>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</si>
  <si>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</si>
  <si>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</si>
  <si>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</si>
  <si>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</si>
  <si>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</si>
  <si>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</si>
  <si>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</si>
  <si>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</si>
  <si>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</si>
  <si>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</si>
  <si>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</si>
  <si>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</si>
  <si>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</si>
  <si>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</si>
  <si>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</si>
  <si>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</si>
  <si>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</si>
  <si>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</si>
  <si>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</si>
  <si>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</si>
  <si>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</si>
  <si>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</si>
  <si>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</si>
  <si>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</si>
  <si>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</si>
  <si>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</si>
  <si>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</si>
  <si>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</si>
  <si>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</si>
  <si>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</si>
  <si>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</si>
  <si>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</si>
  <si>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</si>
  <si>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</si>
  <si>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</si>
  <si>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</si>
  <si>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</si>
  <si>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</si>
  <si>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</si>
  <si>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</si>
  <si>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</si>
  <si>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</si>
  <si>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</si>
  <si>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</si>
  <si>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</si>
  <si>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</si>
  <si>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</si>
  <si>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</si>
  <si>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</si>
  <si>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</si>
  <si>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</si>
  <si>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</si>
  <si>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</si>
  <si>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</si>
  <si>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</si>
  <si>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</si>
  <si>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</si>
  <si>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</si>
  <si>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</si>
  <si>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</si>
  <si>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</si>
  <si>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</si>
  <si>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</si>
  <si>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</si>
  <si>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</si>
  <si>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</si>
  <si>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</si>
  <si>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</si>
  <si>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</si>
  <si>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</si>
  <si>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</si>
  <si>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</si>
  <si>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</si>
  <si>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</si>
  <si>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</si>
  <si>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</si>
  <si>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</si>
  <si>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</si>
  <si>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</si>
  <si>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</si>
  <si>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</si>
  <si>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</si>
  <si>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</si>
  <si>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</si>
  <si>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</si>
  <si>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</si>
  <si>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</si>
  <si>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</si>
  <si>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</si>
  <si>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</si>
  <si>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</si>
  <si>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</si>
  <si>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</si>
  <si>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</si>
  <si>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</si>
  <si>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</si>
  <si>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</si>
  <si>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</si>
  <si>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</si>
  <si>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</si>
  <si>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</si>
  <si>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</si>
  <si>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</si>
  <si>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</si>
  <si>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</si>
  <si>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</si>
  <si>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</si>
  <si>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</si>
  <si>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</si>
  <si>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</si>
  <si>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</si>
  <si>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</si>
  <si>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</si>
  <si>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</si>
  <si>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</si>
  <si>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</si>
  <si>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</si>
  <si>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</si>
  <si>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</si>
  <si>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</si>
  <si>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</si>
  <si>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</si>
  <si>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</si>
  <si>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</si>
  <si>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</si>
  <si>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</si>
  <si>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</si>
  <si>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</si>
  <si>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</si>
  <si>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</si>
  <si>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</si>
  <si>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</si>
  <si>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</si>
  <si>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</si>
  <si>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</si>
  <si>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</si>
  <si>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</si>
  <si>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</si>
  <si>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</si>
  <si>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</si>
  <si>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</si>
  <si>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</si>
  <si>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</si>
  <si>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</si>
  <si>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</si>
  <si>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</si>
  <si>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</si>
  <si>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</si>
  <si>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</si>
  <si>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</si>
  <si>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</si>
  <si>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</si>
  <si>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</si>
  <si>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</si>
  <si>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</si>
  <si>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</si>
  <si>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</si>
  <si>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</si>
  <si>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</si>
  <si>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</si>
  <si>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</si>
  <si>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</si>
  <si>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</si>
  <si>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</si>
  <si>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</si>
  <si>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</si>
  <si>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</si>
  <si>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</si>
  <si>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</si>
  <si>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</si>
  <si>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</si>
  <si>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</si>
  <si>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</si>
  <si>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</si>
  <si>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</si>
  <si>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</si>
  <si>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</si>
  <si>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</si>
  <si>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</si>
  <si>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</si>
  <si>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</si>
  <si>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</si>
  <si>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</si>
  <si>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</si>
  <si>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</si>
  <si>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</si>
  <si>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</si>
  <si>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</si>
  <si>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</si>
  <si>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</si>
  <si>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</si>
  <si>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</si>
  <si>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</si>
  <si>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</si>
  <si>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</si>
  <si>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</si>
  <si>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</si>
  <si>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</si>
  <si>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</si>
  <si>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</si>
  <si>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</si>
  <si>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</si>
  <si>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</si>
  <si>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</si>
  <si>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</si>
  <si>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</si>
  <si>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</si>
  <si>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</si>
  <si>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</si>
  <si>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</si>
  <si>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</si>
  <si>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</si>
  <si>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</si>
  <si>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</si>
  <si>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</si>
  <si>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</si>
  <si>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</si>
  <si>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</si>
  <si>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</si>
  <si>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</si>
  <si>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</si>
  <si>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</si>
  <si>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</si>
  <si>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</si>
  <si>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</si>
  <si>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</si>
  <si>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</si>
  <si>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</si>
  <si>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</si>
  <si>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</si>
  <si>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</si>
  <si>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</si>
  <si>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</si>
  <si>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</si>
  <si>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</si>
  <si>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</si>
  <si>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</si>
  <si>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</si>
  <si>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</si>
  <si>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</si>
  <si>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</si>
  <si>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</si>
  <si>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</si>
  <si>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</si>
  <si>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</si>
  <si>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</si>
  <si>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</si>
  <si>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</si>
  <si>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</si>
  <si>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</si>
  <si>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</si>
  <si>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</si>
  <si>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</si>
  <si>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</si>
  <si>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</si>
  <si>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</si>
  <si>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</si>
  <si>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</si>
  <si>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</si>
  <si>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</si>
  <si>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</si>
  <si>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</si>
  <si>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</si>
  <si>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</si>
  <si>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</si>
  <si>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</si>
  <si>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</si>
  <si>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</si>
  <si>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</si>
  <si>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</si>
  <si>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</si>
  <si>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</si>
  <si>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</si>
  <si>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</si>
  <si>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</si>
  <si>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</si>
  <si>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</si>
  <si>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</si>
  <si>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</si>
  <si>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</si>
  <si>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</si>
  <si>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</si>
  <si>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</si>
  <si>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</si>
  <si>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</si>
  <si>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</si>
  <si>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</si>
  <si>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</si>
  <si>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</si>
  <si>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</si>
  <si>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</si>
  <si>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</si>
  <si>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</si>
  <si>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</si>
  <si>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</si>
  <si>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</si>
  <si>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</si>
  <si>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</si>
  <si>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</si>
  <si>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</si>
  <si>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</si>
  <si>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</si>
  <si>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</si>
  <si>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</si>
  <si>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</si>
  <si>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</si>
  <si>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</si>
  <si>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</si>
  <si>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</si>
  <si>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</si>
  <si>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</si>
  <si>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</si>
  <si>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</si>
  <si>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</si>
  <si>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</si>
  <si>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</si>
  <si>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</si>
  <si>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</si>
  <si>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</si>
  <si>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</si>
  <si>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</si>
  <si>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</si>
  <si>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</si>
  <si>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</si>
  <si>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</si>
  <si>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</si>
  <si>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</si>
  <si>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</si>
  <si>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</si>
  <si>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</si>
  <si>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</si>
  <si>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</si>
  <si>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</si>
  <si>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</si>
  <si>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</si>
  <si>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</si>
  <si>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</si>
  <si>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</si>
  <si>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</si>
  <si>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</si>
  <si>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</si>
  <si>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</si>
  <si>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</si>
  <si>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</si>
  <si>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</si>
  <si>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</si>
  <si>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</si>
  <si>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</si>
  <si>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</si>
  <si>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</si>
  <si>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</si>
  <si>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</si>
  <si>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</si>
  <si>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</si>
  <si>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</si>
  <si>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</si>
  <si>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</si>
  <si>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</si>
  <si>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</si>
  <si>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</si>
  <si>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</si>
  <si>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</si>
  <si>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</si>
  <si>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</si>
  <si>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</si>
  <si>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</si>
  <si>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</si>
  <si>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</si>
  <si>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</si>
  <si>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</si>
  <si>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</si>
  <si>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</si>
  <si>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</si>
  <si>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</si>
  <si>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</si>
  <si>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</si>
  <si>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</si>
  <si>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</si>
  <si>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</si>
  <si>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</si>
  <si>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</si>
  <si>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</si>
  <si>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</si>
  <si>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</si>
  <si>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</si>
  <si>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</si>
  <si>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</si>
  <si>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</si>
  <si>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</si>
  <si>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</si>
  <si>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</si>
  <si>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</si>
  <si>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</si>
  <si>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</si>
  <si>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</si>
  <si>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</si>
  <si>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</si>
  <si>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</si>
  <si>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</si>
  <si>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</si>
  <si>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</si>
  <si>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</si>
  <si>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</si>
  <si>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</si>
  <si>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</si>
  <si>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</si>
  <si>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</si>
  <si>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</si>
  <si>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</si>
  <si>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</si>
  <si>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</si>
  <si>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</si>
  <si>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</si>
  <si>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</si>
  <si>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</si>
  <si>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</si>
  <si>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</si>
  <si>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</si>
  <si>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</si>
  <si>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</si>
  <si>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</si>
  <si>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</si>
  <si>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</si>
  <si>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</si>
  <si>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</si>
  <si>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</si>
  <si>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</si>
  <si>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</si>
  <si>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</si>
  <si>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</si>
  <si>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</si>
  <si>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</si>
  <si>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</si>
  <si>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</si>
  <si>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</si>
  <si>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</si>
  <si>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</si>
  <si>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</si>
  <si>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</si>
  <si>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</si>
  <si>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</si>
  <si>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</si>
  <si>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</si>
  <si>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</si>
  <si>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</si>
  <si>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</si>
  <si>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</si>
  <si>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</si>
  <si>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</si>
  <si>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</si>
  <si>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</si>
  <si>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</si>
  <si>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</si>
  <si>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</si>
  <si>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</si>
  <si>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</si>
  <si>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</si>
  <si>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</si>
  <si>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</si>
  <si>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</si>
  <si>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</si>
  <si>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</si>
  <si>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</si>
  <si>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</si>
  <si>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</si>
  <si>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</si>
  <si>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</si>
  <si>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</si>
  <si>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</si>
  <si>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</si>
  <si>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</si>
  <si>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</si>
  <si>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</si>
  <si>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</si>
  <si>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</si>
  <si>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</si>
  <si>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</si>
  <si>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</si>
  <si>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</si>
  <si>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</si>
  <si>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</si>
  <si>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</si>
  <si>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</si>
  <si>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</si>
  <si>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</si>
  <si>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</si>
  <si>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</si>
  <si>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</si>
  <si>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</si>
  <si>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</si>
  <si>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</si>
  <si>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</si>
  <si>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</si>
  <si>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</si>
  <si>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</si>
  <si>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</si>
  <si>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</si>
  <si>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</si>
  <si>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</si>
  <si>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</si>
  <si>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</si>
  <si>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</si>
  <si>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</si>
  <si>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</si>
  <si>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</si>
  <si>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</si>
  <si>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</si>
  <si>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</si>
  <si>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</si>
  <si>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</si>
  <si>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</si>
  <si>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</si>
  <si>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</si>
  <si>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</si>
  <si>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</si>
  <si>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</si>
  <si>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</si>
  <si>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</si>
  <si>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</si>
  <si>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</si>
  <si>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</si>
  <si>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</si>
  <si>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</si>
  <si>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</si>
  <si>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</si>
  <si>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</si>
  <si>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</si>
  <si>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</si>
  <si>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</si>
  <si>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</si>
  <si>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</si>
  <si>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</si>
  <si>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</si>
  <si>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</si>
  <si>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</si>
  <si>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</si>
  <si>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</si>
  <si>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</si>
  <si>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</si>
  <si>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</si>
  <si>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</si>
  <si>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</si>
  <si>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</si>
  <si>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</si>
  <si>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</si>
  <si>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</si>
  <si>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</si>
  <si>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</si>
  <si>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</si>
  <si>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</si>
  <si>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</si>
  <si>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</si>
  <si>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</si>
  <si>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</si>
  <si>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</si>
  <si>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</si>
  <si>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</si>
  <si>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</si>
  <si>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</si>
  <si>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</si>
  <si>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</si>
  <si>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</si>
  <si>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</si>
  <si>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</si>
  <si>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</si>
  <si>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</si>
  <si>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</si>
  <si>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</si>
  <si>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</si>
  <si>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</si>
  <si>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</si>
  <si>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</si>
  <si>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</si>
  <si>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</si>
  <si>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</si>
  <si>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</si>
  <si>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</si>
  <si>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</si>
  <si>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</si>
  <si>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</si>
  <si>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</si>
  <si>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</si>
  <si>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</si>
  <si>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</si>
  <si>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</si>
  <si>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</si>
  <si>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</si>
  <si>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</si>
  <si>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</si>
  <si>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</si>
  <si>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</si>
  <si>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</si>
  <si>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</si>
  <si>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</si>
  <si>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</si>
  <si>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</si>
  <si>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</si>
  <si>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</si>
  <si>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</si>
  <si>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</si>
  <si>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</si>
  <si>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</si>
  <si>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</si>
  <si>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</si>
  <si>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</si>
  <si>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</si>
  <si>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</si>
  <si>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</si>
  <si>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</si>
  <si>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</si>
  <si>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</si>
  <si>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</si>
  <si>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</si>
  <si>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</si>
  <si>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</si>
  <si>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</si>
  <si>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</si>
  <si>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</si>
  <si>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</si>
  <si>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</si>
  <si>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</si>
  <si>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</si>
  <si>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</si>
  <si>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</si>
  <si>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</si>
  <si>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</si>
  <si>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</si>
  <si>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</si>
  <si>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</si>
  <si>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</si>
  <si>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</si>
  <si>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</si>
  <si>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</si>
  <si>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</si>
  <si>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</si>
  <si>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</si>
  <si>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</si>
  <si>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</si>
  <si>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</si>
  <si>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</si>
  <si>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</si>
  <si>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</si>
  <si>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</si>
  <si>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</si>
  <si>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</si>
  <si>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</si>
  <si>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</si>
  <si>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</si>
  <si>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</si>
  <si>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</si>
  <si>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</si>
  <si>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</si>
  <si>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</si>
  <si>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</si>
  <si>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</si>
  <si>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</si>
  <si>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</si>
  <si>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</si>
  <si>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</si>
  <si>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</si>
  <si>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</si>
  <si>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</si>
  <si>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</si>
  <si>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</si>
  <si>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</si>
  <si>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</si>
  <si>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</si>
  <si>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</si>
  <si>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</si>
  <si>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</si>
  <si>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</si>
  <si>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</si>
  <si>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</si>
  <si>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</si>
  <si>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</si>
  <si>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</si>
  <si>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</si>
  <si>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</si>
  <si>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</si>
  <si>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</si>
  <si>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</si>
  <si>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</si>
  <si>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</si>
  <si>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</si>
  <si>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</si>
  <si>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</si>
  <si>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</si>
  <si>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</si>
  <si>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</si>
  <si>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</si>
  <si>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</si>
  <si>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</si>
  <si>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</si>
  <si>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</si>
  <si>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</si>
  <si>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</si>
  <si>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</si>
  <si>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</si>
  <si>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</si>
  <si>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</si>
  <si>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</si>
  <si>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</si>
  <si>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</si>
  <si>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</si>
  <si>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</si>
  <si>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</si>
  <si>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</si>
  <si>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</si>
  <si>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</si>
  <si>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</si>
  <si>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</si>
  <si>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</si>
  <si>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</si>
  <si>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</si>
  <si>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</si>
  <si>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</si>
  <si>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</si>
  <si>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</si>
  <si>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</si>
  <si>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</si>
  <si>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</si>
  <si>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</si>
  <si>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</si>
  <si>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</si>
  <si>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</si>
  <si>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</si>
  <si>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</si>
  <si>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</si>
  <si>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</si>
  <si>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</si>
  <si>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</si>
  <si>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</si>
  <si>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</si>
  <si>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</si>
  <si>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</si>
  <si>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</si>
  <si>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</si>
  <si>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</si>
  <si>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</si>
  <si>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</si>
  <si>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</si>
  <si>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</si>
  <si>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</si>
  <si>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</si>
  <si>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</si>
  <si>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</si>
  <si>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</si>
  <si>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</si>
  <si>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</si>
  <si>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</si>
  <si>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</si>
  <si>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</si>
  <si>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</si>
  <si>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</si>
  <si>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</si>
  <si>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</si>
  <si>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</si>
  <si>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</si>
  <si>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</si>
  <si>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</si>
  <si>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</si>
  <si>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</si>
  <si>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</si>
  <si>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</si>
  <si>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</si>
  <si>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</si>
  <si>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</si>
  <si>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</si>
  <si>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</si>
  <si>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</si>
  <si>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</si>
  <si>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</si>
  <si>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</si>
  <si>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</si>
  <si>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</si>
  <si>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</si>
  <si>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</si>
  <si>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</si>
  <si>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</si>
  <si>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</si>
  <si>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</si>
  <si>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</si>
  <si>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</si>
  <si>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</si>
  <si>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</si>
  <si>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</si>
  <si>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</si>
  <si>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</si>
  <si>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</si>
  <si>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</si>
  <si>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</si>
  <si>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</si>
  <si>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</si>
  <si>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</si>
  <si>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</si>
  <si>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</si>
  <si>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</si>
  <si>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</si>
  <si>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</si>
  <si>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</si>
  <si>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</si>
  <si>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</si>
  <si>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</si>
  <si>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</si>
  <si>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</si>
  <si>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</si>
  <si>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</si>
  <si>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</si>
  <si>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</si>
  <si>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</si>
  <si>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</si>
  <si>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</si>
  <si>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</si>
  <si>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</si>
  <si>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</si>
  <si>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</si>
  <si>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</si>
  <si>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</si>
  <si>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</si>
  <si>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</si>
  <si>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</si>
  <si>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</si>
  <si>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</si>
  <si>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</si>
  <si>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</si>
  <si>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</si>
  <si>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</si>
  <si>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</si>
  <si>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</si>
  <si>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</si>
  <si>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</si>
  <si>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</si>
  <si>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</si>
  <si>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</si>
  <si>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</si>
  <si>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</si>
  <si>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</si>
  <si>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</si>
  <si>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</si>
  <si>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</si>
  <si>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</si>
  <si>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</si>
  <si>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</si>
  <si>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</si>
  <si>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</si>
  <si>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</si>
  <si>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</si>
  <si>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</si>
  <si>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</si>
  <si>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</si>
  <si>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</si>
  <si>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</si>
  <si>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</si>
  <si>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</si>
  <si>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</si>
  <si>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</si>
  <si>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</si>
  <si>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</si>
  <si>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</si>
  <si>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</si>
  <si>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</si>
  <si>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</si>
  <si>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</si>
  <si>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</si>
  <si>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</si>
  <si>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</si>
  <si>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</si>
  <si>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</si>
  <si>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</si>
  <si>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</si>
  <si>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</si>
  <si>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</si>
  <si>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</si>
  <si>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</si>
  <si>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</si>
  <si>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</si>
  <si>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</si>
  <si>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</si>
  <si>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</si>
  <si>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</si>
  <si>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</si>
  <si>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</si>
  <si>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</si>
  <si>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</si>
  <si>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</si>
  <si>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</si>
  <si>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</si>
  <si>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</si>
  <si>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</si>
  <si>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</si>
  <si>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</si>
  <si>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</si>
  <si>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</si>
  <si>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</si>
  <si>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</si>
  <si>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</si>
  <si>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</si>
  <si>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</si>
  <si>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</si>
  <si>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</si>
  <si>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</si>
  <si>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</si>
  <si>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</si>
  <si>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</si>
  <si>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</si>
  <si>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</si>
  <si>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</si>
  <si>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</si>
  <si>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</si>
  <si>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</si>
  <si>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</si>
  <si>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</si>
  <si>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</si>
  <si>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</si>
  <si>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</si>
  <si>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</si>
  <si>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</si>
  <si>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</si>
  <si>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</si>
  <si>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</si>
  <si>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</si>
  <si>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</si>
  <si>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</si>
  <si>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</si>
  <si>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</si>
  <si>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</si>
  <si>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</si>
  <si>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</si>
  <si>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</si>
  <si>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</si>
  <si>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</si>
  <si>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</si>
  <si>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</si>
  <si>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</si>
  <si>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</si>
  <si>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</si>
  <si>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</si>
  <si>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</si>
  <si>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</si>
  <si>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</si>
  <si>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</si>
  <si>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</si>
  <si>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</si>
  <si>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</si>
  <si>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</si>
  <si>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</si>
  <si>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</si>
  <si>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</si>
  <si>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</si>
  <si>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</si>
  <si>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</si>
  <si>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</si>
  <si>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</si>
  <si>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</si>
  <si>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</si>
  <si>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</si>
  <si>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</si>
  <si>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</si>
  <si>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</si>
  <si>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</si>
  <si>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</si>
  <si>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</si>
  <si>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</si>
  <si>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</si>
  <si>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</si>
  <si>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</si>
  <si>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</si>
  <si>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</si>
  <si>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</si>
  <si>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</si>
  <si>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</si>
  <si>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</si>
  <si>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</si>
  <si>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</si>
  <si>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</si>
  <si>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</si>
  <si>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</si>
  <si>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</si>
  <si>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</si>
  <si>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</si>
  <si>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</si>
  <si>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</si>
  <si>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</si>
  <si>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</si>
  <si>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</si>
  <si>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</si>
  <si>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</si>
  <si>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</si>
  <si>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</si>
  <si>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</si>
  <si>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</si>
  <si>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</si>
  <si>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</si>
  <si>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</si>
  <si>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</si>
  <si>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</si>
  <si>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</si>
  <si>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</si>
  <si>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</si>
  <si>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</si>
  <si>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</si>
  <si>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</si>
  <si>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</si>
  <si>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</si>
  <si>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</si>
  <si>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</si>
  <si>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</si>
  <si>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</si>
  <si>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</si>
  <si>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</si>
  <si>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</si>
  <si>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</si>
  <si>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</si>
  <si>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</si>
  <si>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</si>
  <si>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</si>
  <si>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</si>
  <si>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</si>
  <si>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</si>
  <si>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</si>
  <si>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</si>
  <si>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</si>
  <si>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</si>
  <si>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</si>
  <si>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</si>
  <si>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</si>
  <si>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</si>
  <si>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</si>
  <si>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</si>
  <si>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</si>
  <si>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</si>
  <si>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</si>
  <si>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</si>
  <si>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</si>
  <si>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</si>
  <si>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</si>
  <si>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</si>
  <si>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</si>
  <si>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</si>
  <si>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</si>
  <si>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</si>
  <si>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</si>
  <si>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</si>
  <si>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</si>
  <si>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</si>
  <si>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</si>
  <si>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</si>
  <si>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</si>
  <si>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</si>
  <si>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</si>
  <si>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</si>
  <si>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</si>
  <si>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</si>
  <si>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</si>
  <si>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</si>
  <si>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</si>
  <si>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</si>
  <si>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</si>
  <si>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</si>
  <si>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</si>
  <si>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</si>
  <si>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</si>
  <si>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</si>
  <si>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</si>
  <si>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</si>
  <si>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</si>
  <si>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</si>
  <si>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</si>
  <si>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</si>
  <si>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</si>
  <si>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</si>
  <si>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</si>
  <si>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</si>
  <si>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</si>
  <si>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</si>
  <si>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</si>
  <si>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</si>
  <si>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</si>
  <si>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</si>
  <si>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</si>
  <si>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</si>
  <si>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</si>
  <si>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</si>
  <si>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</si>
  <si>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</si>
  <si>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</si>
  <si>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</si>
  <si>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</si>
  <si>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</si>
  <si>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</si>
  <si>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</si>
  <si>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</si>
  <si>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</si>
  <si>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</si>
  <si>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</si>
  <si>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</si>
  <si>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</si>
  <si>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</si>
  <si>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</si>
  <si>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</si>
  <si>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</si>
  <si>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</si>
  <si>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</si>
  <si>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</si>
  <si>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</si>
  <si>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</si>
  <si>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</si>
  <si>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</si>
  <si>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</si>
  <si>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</si>
  <si>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</si>
  <si>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</si>
  <si>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</si>
  <si>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</si>
  <si>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</si>
  <si>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</si>
  <si>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</si>
  <si>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</si>
  <si>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</si>
  <si>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</si>
  <si>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</si>
  <si>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</si>
  <si>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</si>
  <si>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</si>
  <si>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</si>
  <si>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</si>
  <si>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</si>
  <si>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</si>
  <si>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</si>
  <si>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</si>
  <si>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</si>
  <si>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</si>
  <si>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</si>
  <si>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</si>
  <si>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</si>
  <si>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</si>
  <si>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</si>
  <si>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</si>
  <si>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</si>
  <si>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</si>
  <si>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</si>
  <si>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</si>
  <si>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</si>
  <si>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</si>
  <si>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</si>
  <si>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</si>
  <si>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</si>
  <si>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</si>
  <si>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</si>
  <si>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</si>
  <si>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</si>
  <si>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</si>
  <si>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</si>
  <si>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</si>
  <si>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</si>
  <si>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</si>
  <si>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</si>
  <si>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</si>
  <si>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</si>
  <si>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</si>
  <si>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</si>
  <si>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</si>
  <si>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</si>
  <si>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</si>
  <si>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</si>
  <si>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</si>
  <si>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</si>
  <si>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</si>
  <si>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</si>
  <si>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</si>
  <si>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</si>
  <si>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</si>
  <si>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</si>
  <si>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</si>
  <si>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</si>
  <si>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</si>
  <si>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</si>
  <si>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</si>
  <si>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</si>
  <si>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</si>
  <si>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</si>
  <si>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</si>
  <si>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</si>
  <si>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</si>
  <si>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</si>
  <si>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</si>
  <si>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</si>
  <si>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</si>
  <si>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</si>
  <si>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</si>
  <si>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</si>
  <si>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</si>
  <si>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</si>
  <si>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</si>
  <si>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</si>
  <si>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</si>
  <si>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</si>
  <si>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</si>
  <si>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</si>
  <si>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</si>
  <si>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</si>
  <si>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</si>
  <si>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</si>
  <si>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</si>
  <si>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</si>
  <si>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</si>
  <si>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</si>
  <si>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</si>
  <si>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</si>
  <si>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</si>
  <si>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</si>
  <si>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</si>
  <si>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</si>
  <si>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</si>
  <si>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</si>
  <si>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</si>
  <si>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</si>
  <si>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</si>
  <si>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</si>
  <si>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</si>
  <si>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</si>
  <si>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</si>
  <si>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</si>
  <si>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</si>
  <si>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</si>
  <si>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</si>
  <si>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</si>
  <si>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</si>
  <si>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</si>
  <si>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</si>
  <si>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</si>
  <si>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</si>
  <si>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</si>
  <si>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</si>
  <si>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</si>
  <si>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</si>
  <si>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</si>
  <si>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</si>
  <si>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</si>
  <si>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</si>
  <si>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</si>
  <si>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</si>
  <si>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</si>
  <si>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</si>
  <si>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</si>
  <si>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</si>
  <si>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</si>
  <si>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</si>
  <si>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</si>
  <si>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</si>
  <si>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</si>
  <si>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</si>
  <si>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</si>
  <si>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</si>
  <si>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</si>
  <si>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</si>
  <si>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</si>
  <si>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</si>
  <si>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</si>
  <si>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</si>
  <si>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</si>
  <si>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</si>
  <si>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</si>
  <si>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</si>
  <si>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</si>
  <si>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</si>
  <si>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</si>
  <si>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</si>
  <si>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</si>
  <si>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</si>
  <si>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</si>
  <si>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</si>
  <si>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</si>
  <si>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</si>
  <si>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</si>
  <si>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</si>
  <si>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</si>
  <si>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</si>
  <si>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</si>
  <si>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</si>
  <si>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</si>
  <si>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</si>
  <si>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</si>
  <si>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</si>
  <si>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</si>
  <si>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</si>
  <si>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</si>
  <si>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</si>
  <si>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</si>
  <si>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</si>
  <si>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</si>
  <si>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</si>
  <si>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</si>
  <si>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</si>
  <si>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</si>
  <si>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</si>
  <si>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</si>
  <si>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</si>
  <si>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</si>
  <si>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</si>
  <si>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</si>
  <si>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</si>
  <si>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</si>
  <si>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</si>
  <si>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</si>
  <si>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</si>
  <si>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</si>
  <si>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</si>
  <si>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</si>
  <si>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</si>
  <si>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</si>
  <si>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</si>
  <si>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</si>
  <si>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</si>
  <si>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</si>
  <si>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</si>
  <si>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</si>
  <si>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</si>
  <si>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</si>
  <si>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</si>
  <si>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</si>
  <si>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</si>
  <si>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</si>
  <si>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</si>
  <si>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</si>
  <si>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</si>
  <si>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</si>
  <si>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</si>
  <si>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</si>
  <si>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</si>
  <si>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</si>
  <si>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</si>
  <si>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</si>
  <si>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</si>
  <si>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</si>
  <si>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</si>
  <si>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</si>
  <si>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</si>
  <si>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</si>
  <si>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</si>
  <si>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</si>
  <si>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</si>
  <si>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</si>
  <si>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</si>
  <si>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</si>
  <si>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</si>
  <si>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</si>
  <si>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</si>
  <si>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</si>
  <si>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</si>
  <si>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</si>
  <si>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</si>
  <si>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</si>
  <si>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</si>
  <si>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</si>
  <si>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</si>
  <si>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</si>
  <si>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</si>
  <si>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</si>
  <si>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</si>
  <si>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</si>
  <si>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</si>
  <si>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</si>
  <si>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</si>
  <si>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</si>
  <si>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</si>
  <si>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</si>
  <si>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</si>
  <si>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</si>
  <si>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</si>
  <si>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</si>
  <si>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</si>
  <si>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</si>
  <si>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</si>
  <si>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</si>
  <si>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</si>
  <si>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</si>
  <si>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</si>
  <si>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</si>
  <si>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</si>
  <si>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</si>
  <si>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</si>
  <si>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</si>
  <si>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</si>
  <si>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</si>
  <si>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</si>
  <si>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</si>
  <si>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</si>
  <si>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</si>
  <si>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</si>
  <si>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</si>
  <si>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</si>
  <si>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</si>
  <si>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</si>
  <si>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</si>
  <si>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</si>
  <si>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</si>
  <si>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</si>
  <si>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</si>
  <si>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</si>
  <si>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</si>
  <si>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</si>
  <si>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</si>
  <si>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</si>
  <si>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</si>
  <si>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</si>
  <si>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</si>
  <si>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</si>
  <si>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</si>
  <si>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</si>
  <si>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</si>
  <si>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</si>
  <si>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</si>
  <si>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</si>
  <si>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</si>
  <si>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</si>
  <si>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</si>
  <si>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</si>
  <si>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</si>
  <si>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</si>
  <si>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</si>
  <si>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</si>
  <si>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</si>
  <si>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</si>
  <si>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</si>
  <si>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</si>
  <si>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</si>
  <si>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</si>
  <si>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</si>
  <si>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</si>
  <si>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</si>
  <si>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</si>
  <si>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</si>
  <si>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</si>
  <si>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</si>
  <si>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</si>
  <si>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</si>
  <si>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</si>
  <si>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</si>
  <si>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</si>
  <si>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</si>
  <si>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</si>
  <si>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</si>
  <si>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</si>
  <si>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</si>
  <si>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</si>
  <si>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</si>
  <si>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</si>
  <si>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</si>
  <si>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</si>
  <si>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</si>
  <si>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</si>
  <si>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</si>
  <si>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</si>
  <si>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</si>
  <si>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</si>
  <si>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</si>
  <si>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</si>
  <si>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</si>
  <si>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</si>
  <si>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</si>
  <si>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</si>
  <si>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</si>
  <si>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</si>
  <si>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</si>
  <si>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</si>
  <si>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</si>
  <si>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</si>
  <si>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</si>
  <si>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</si>
  <si>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</si>
  <si>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</si>
  <si>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</si>
  <si>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</si>
  <si>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</si>
  <si>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</si>
  <si>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</si>
  <si>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</si>
  <si>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</si>
  <si>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</si>
  <si>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</si>
  <si>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</si>
  <si>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</si>
  <si>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</si>
  <si>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</si>
  <si>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</si>
  <si>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</si>
  <si>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</si>
  <si>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</si>
  <si>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</si>
  <si>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</si>
  <si>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</si>
  <si>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</si>
  <si>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</si>
  <si>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</si>
  <si>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</si>
  <si>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</si>
  <si>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</si>
  <si>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</si>
  <si>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</si>
  <si>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</si>
  <si>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</si>
  <si>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</si>
  <si>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</si>
  <si>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</si>
  <si>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</si>
  <si>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</si>
  <si>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</si>
  <si>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</si>
  <si>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</si>
  <si>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</si>
  <si>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</si>
  <si>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</si>
  <si>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</si>
  <si>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</si>
  <si>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</si>
  <si>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</si>
  <si>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</si>
  <si>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</si>
  <si>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</si>
  <si>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</si>
  <si>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</si>
  <si>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</si>
  <si>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</si>
  <si>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</si>
  <si>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</si>
  <si>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</si>
  <si>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</si>
  <si>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</si>
  <si>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</si>
  <si>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</si>
  <si>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</si>
  <si>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</si>
  <si>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</si>
  <si>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</si>
  <si>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</si>
  <si>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</si>
  <si>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</si>
  <si>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</si>
  <si>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</si>
  <si>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</si>
  <si>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</si>
  <si>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</si>
  <si>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</si>
  <si>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</si>
  <si>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</si>
  <si>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</si>
  <si>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</si>
  <si>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</si>
  <si>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</si>
  <si>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</si>
  <si>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</si>
  <si>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</si>
  <si>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</si>
  <si>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</si>
  <si>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</si>
  <si>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</si>
  <si>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</si>
  <si>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</si>
  <si>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</si>
  <si>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</si>
  <si>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</si>
  <si>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</si>
  <si>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</si>
  <si>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</si>
  <si>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</si>
  <si>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</si>
  <si>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</si>
  <si>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</si>
  <si>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</si>
  <si>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</si>
  <si>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</si>
  <si>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</si>
  <si>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</si>
  <si>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</si>
  <si>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</si>
  <si>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</si>
  <si>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</si>
  <si>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</si>
  <si>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</si>
  <si>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</si>
  <si>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</si>
  <si>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</si>
  <si>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</si>
  <si>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</si>
  <si>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</si>
  <si>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</si>
  <si>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</si>
  <si>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</si>
  <si>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</si>
  <si>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</si>
  <si>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</si>
  <si>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</si>
  <si>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</si>
  <si>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</si>
  <si>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</si>
  <si>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</si>
  <si>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</si>
  <si>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</si>
  <si>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</si>
  <si>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</si>
  <si>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</si>
  <si>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</si>
  <si>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</si>
  <si>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</si>
  <si>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</si>
  <si>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</si>
  <si>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</si>
  <si>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</si>
  <si>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</si>
  <si>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</si>
  <si>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</si>
  <si>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</si>
  <si>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</si>
  <si>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</si>
  <si>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</si>
  <si>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</si>
  <si>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</si>
  <si>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</si>
  <si>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</si>
  <si>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</si>
  <si>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</si>
  <si>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</si>
  <si>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</si>
  <si>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</si>
  <si>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</si>
  <si>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</si>
  <si>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</si>
  <si>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</si>
  <si>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</si>
  <si>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</si>
  <si>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</si>
  <si>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</si>
  <si>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</si>
  <si>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</si>
  <si>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</si>
  <si>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</si>
  <si>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</si>
  <si>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</si>
  <si>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</si>
  <si>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</si>
  <si>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</si>
  <si>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</si>
  <si>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</si>
  <si>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</si>
  <si>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</si>
  <si>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</si>
  <si>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</si>
  <si>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</si>
  <si>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</si>
  <si>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</si>
  <si>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</si>
  <si>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</si>
  <si>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</si>
  <si>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</si>
  <si>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</si>
  <si>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</si>
  <si>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</si>
  <si>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</si>
  <si>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</si>
  <si>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</si>
  <si>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</si>
  <si>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</si>
  <si>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</si>
  <si>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</si>
  <si>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</si>
  <si>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</si>
  <si>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</si>
  <si>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</si>
  <si>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</si>
  <si>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</si>
  <si>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</si>
  <si>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</si>
  <si>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</si>
  <si>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</si>
  <si>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</si>
  <si>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</si>
  <si>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</si>
  <si>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</si>
  <si>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</si>
  <si>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</si>
  <si>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</si>
  <si>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</si>
  <si>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</si>
  <si>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</si>
  <si>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</si>
  <si>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</si>
  <si>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</si>
  <si>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</si>
  <si>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</si>
  <si>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</si>
  <si>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</si>
  <si>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</si>
  <si>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</si>
  <si>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</si>
  <si>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</si>
  <si>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</si>
  <si>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</si>
  <si>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</si>
  <si>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</si>
  <si>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</si>
  <si>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</si>
  <si>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</si>
  <si>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</si>
  <si>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</si>
  <si>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</si>
  <si>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</si>
  <si>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</si>
  <si>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</si>
  <si>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</si>
  <si>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</si>
  <si>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</si>
  <si>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</si>
  <si>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</si>
  <si>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</si>
  <si>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</si>
  <si>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</si>
  <si>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</si>
  <si>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</si>
  <si>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</si>
  <si>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</si>
  <si>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</si>
  <si>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</si>
  <si>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</si>
  <si>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</si>
  <si>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</si>
  <si>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</si>
  <si>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</si>
  <si>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</si>
  <si>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</si>
  <si>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</si>
  <si>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</si>
  <si>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</si>
  <si>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</si>
  <si>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</si>
  <si>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</si>
  <si>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</si>
  <si>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</si>
  <si>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</si>
  <si>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</si>
  <si>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</si>
  <si>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</si>
  <si>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</si>
  <si>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</si>
  <si>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</si>
  <si>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</si>
  <si>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</si>
  <si>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</si>
  <si>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</si>
  <si>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</si>
  <si>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</si>
  <si>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</si>
  <si>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</si>
  <si>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</si>
  <si>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</si>
  <si>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</si>
  <si>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</si>
  <si>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</si>
  <si>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</si>
  <si>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</si>
  <si>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</si>
  <si>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</si>
  <si>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</si>
  <si>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</si>
  <si>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</si>
  <si>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</si>
  <si>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</si>
  <si>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</si>
  <si>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</si>
  <si>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</si>
  <si>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</si>
  <si>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</si>
  <si>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</si>
  <si>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</si>
  <si>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</si>
  <si>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</si>
  <si>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</si>
  <si>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</si>
  <si>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</si>
  <si>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</si>
  <si>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</si>
  <si>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</si>
  <si>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</si>
  <si>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</si>
  <si>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</si>
  <si>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</si>
  <si>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</si>
  <si>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</si>
  <si>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</si>
  <si>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</si>
  <si>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</si>
  <si>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</si>
  <si>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</si>
  <si>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</si>
  <si>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</si>
  <si>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</si>
  <si>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</si>
  <si>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</si>
  <si>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</si>
  <si>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</si>
  <si>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</si>
  <si>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</si>
  <si>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</si>
  <si>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</si>
  <si>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</si>
  <si>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</si>
  <si>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</si>
  <si>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</si>
  <si>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</si>
  <si>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</si>
  <si>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</si>
  <si>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</si>
  <si>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</si>
  <si>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</si>
  <si>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</si>
  <si>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</si>
  <si>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</si>
  <si>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</si>
  <si>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</si>
  <si>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</si>
  <si>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</si>
  <si>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</si>
  <si>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</si>
  <si>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</si>
  <si>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</si>
  <si>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</si>
  <si>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</si>
  <si>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</si>
  <si>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</si>
  <si>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</si>
  <si>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</si>
  <si>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</si>
  <si>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</si>
  <si>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</si>
  <si>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</si>
  <si>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</si>
  <si>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</si>
  <si>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</si>
  <si>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</si>
  <si>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</si>
  <si>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</si>
  <si>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</si>
  <si>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</si>
  <si>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</si>
  <si>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</si>
  <si>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</si>
  <si>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</si>
  <si>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</si>
  <si>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</si>
  <si>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</si>
  <si>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</si>
  <si>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</si>
  <si>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</si>
  <si>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</si>
  <si>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</si>
  <si>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</si>
  <si>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</si>
  <si>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</si>
  <si>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</si>
  <si>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</si>
  <si>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</si>
  <si>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</si>
  <si>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</si>
  <si>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</si>
  <si>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</si>
  <si>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</si>
  <si>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</si>
  <si>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</si>
  <si>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</si>
  <si>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</si>
  <si>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</si>
  <si>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</si>
  <si>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</si>
  <si>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</si>
  <si>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</si>
  <si>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</si>
  <si>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</si>
  <si>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</si>
  <si>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</si>
  <si>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</si>
  <si>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</si>
  <si>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</si>
  <si>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</si>
  <si>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</si>
  <si>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</si>
  <si>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</si>
  <si>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</si>
  <si>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</si>
  <si>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</si>
  <si>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</si>
  <si>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</si>
  <si>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</si>
  <si>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</si>
  <si>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</si>
  <si>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</si>
  <si>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</si>
  <si>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</si>
  <si>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</si>
  <si>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</si>
  <si>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</si>
  <si>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</si>
  <si>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</si>
  <si>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</si>
  <si>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</si>
  <si>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</si>
  <si>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</si>
  <si>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</si>
  <si>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</si>
  <si>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</si>
  <si>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</si>
  <si>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</si>
  <si>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</si>
  <si>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</si>
  <si>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</si>
  <si>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</si>
  <si>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</si>
  <si>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</si>
  <si>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</si>
  <si>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</si>
  <si>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</si>
  <si>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</si>
  <si>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</si>
  <si>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</si>
  <si>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</si>
  <si>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</si>
  <si>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</si>
  <si>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</si>
  <si>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</si>
  <si>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</si>
  <si>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</si>
  <si>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</si>
  <si>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</si>
  <si>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</si>
  <si>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</si>
  <si>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</si>
  <si>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</si>
  <si>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</si>
  <si>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</si>
  <si>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</si>
  <si>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</si>
  <si>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</si>
  <si>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</si>
  <si>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</si>
  <si>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</si>
  <si>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</si>
  <si>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</si>
  <si>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</si>
  <si>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</si>
  <si>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</si>
  <si>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</si>
  <si>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</si>
  <si>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</si>
  <si>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</si>
  <si>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</si>
  <si>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</si>
  <si>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</si>
  <si>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</si>
  <si>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</si>
  <si>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</si>
  <si>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</si>
  <si>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</si>
  <si>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</si>
  <si>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</si>
  <si>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</si>
  <si>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</si>
  <si>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</si>
  <si>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</si>
  <si>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</si>
  <si>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</si>
  <si>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</si>
  <si>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</si>
  <si>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</si>
  <si>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</si>
  <si>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</si>
  <si>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</si>
  <si>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</si>
  <si>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</si>
  <si>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</si>
  <si>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</si>
  <si>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</si>
  <si>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</si>
  <si>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</si>
  <si>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</si>
  <si>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</si>
  <si>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</si>
  <si>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</si>
  <si>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</si>
  <si>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</si>
  <si>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</si>
  <si>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</si>
  <si>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</si>
  <si>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</si>
  <si>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</si>
  <si>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</si>
  <si>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</si>
  <si>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</si>
  <si>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</si>
  <si>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</si>
  <si>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</si>
  <si>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</si>
  <si>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</si>
  <si>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</si>
  <si>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</si>
  <si>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</si>
  <si>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</si>
  <si>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</si>
  <si>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</si>
  <si>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</si>
  <si>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</si>
  <si>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</si>
  <si>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</si>
  <si>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</si>
  <si>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</si>
  <si>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</si>
  <si>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</si>
  <si>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</si>
  <si>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</si>
  <si>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</si>
  <si>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</si>
  <si>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</si>
  <si>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</si>
  <si>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</si>
  <si>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</si>
  <si>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</si>
  <si>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</si>
  <si>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</si>
  <si>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</si>
  <si>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</si>
  <si>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</si>
  <si>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</si>
  <si>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</si>
  <si>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</si>
  <si>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</si>
  <si>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</si>
  <si>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</si>
  <si>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</si>
  <si>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</si>
  <si>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</si>
  <si>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</si>
  <si>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</si>
  <si>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</si>
  <si>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</si>
  <si>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</si>
  <si>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</si>
  <si>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</si>
  <si>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</si>
  <si>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</si>
  <si>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</si>
  <si>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</si>
  <si>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</si>
  <si>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</si>
  <si>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</si>
  <si>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</si>
  <si>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</si>
  <si>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</si>
  <si>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</si>
  <si>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</si>
  <si>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</si>
  <si>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</si>
  <si>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</si>
  <si>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</si>
  <si>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</si>
  <si>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</si>
  <si>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</si>
  <si>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</si>
  <si>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</si>
  <si>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</si>
  <si>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</si>
  <si>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</si>
  <si>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</si>
  <si>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</si>
  <si>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</si>
  <si>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</si>
  <si>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</si>
  <si>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</si>
  <si>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</si>
  <si>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</si>
  <si>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</si>
  <si>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</si>
  <si>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</si>
  <si>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</si>
  <si>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</si>
  <si>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</si>
  <si>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</si>
  <si>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</si>
  <si>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</si>
  <si>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</si>
  <si>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</si>
  <si>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</si>
  <si>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</si>
  <si>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</si>
  <si>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</si>
  <si>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</si>
  <si>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</si>
  <si>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</si>
  <si>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</si>
  <si>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</si>
  <si>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</si>
  <si>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</si>
  <si>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</si>
  <si>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</si>
  <si>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</si>
  <si>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</si>
  <si>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</si>
  <si>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</si>
  <si>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</si>
  <si>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</si>
  <si>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</si>
  <si>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</si>
  <si>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</si>
  <si>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</si>
  <si>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</si>
  <si>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</si>
  <si>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</si>
  <si>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</si>
  <si>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</si>
  <si>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</si>
  <si>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</si>
  <si>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</si>
  <si>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</si>
  <si>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</si>
  <si>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</si>
  <si>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</si>
  <si>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</si>
  <si>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</si>
  <si>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</si>
  <si>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</si>
  <si>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</si>
  <si>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</si>
  <si>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</si>
  <si>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</si>
  <si>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</si>
  <si>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</si>
  <si>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</si>
  <si>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</si>
  <si>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</si>
  <si>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</si>
  <si>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</si>
  <si>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</si>
  <si>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</si>
  <si>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</si>
  <si>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</si>
  <si>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</si>
  <si>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</si>
  <si>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</si>
  <si>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</si>
  <si>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</si>
  <si>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</si>
  <si>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</si>
  <si>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</si>
  <si>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</si>
  <si>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</si>
  <si>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</si>
  <si>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</si>
  <si>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</si>
  <si>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</si>
  <si>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</si>
  <si>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</si>
  <si>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</si>
  <si>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</si>
  <si>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</si>
  <si>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</si>
  <si>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</si>
  <si>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</si>
  <si>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</si>
  <si>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</si>
  <si>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</si>
  <si>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</si>
  <si>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</si>
  <si>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</si>
  <si>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</si>
  <si>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</si>
  <si>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</si>
  <si>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</si>
  <si>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</si>
  <si>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</si>
  <si>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</si>
  <si>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</si>
  <si>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</si>
  <si>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</si>
  <si>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</si>
  <si>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</si>
  <si>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</si>
  <si>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</si>
  <si>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</si>
  <si>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</si>
  <si>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</si>
  <si>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</si>
  <si>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</si>
  <si>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</si>
  <si>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</si>
  <si>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</si>
  <si>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</si>
  <si>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</si>
  <si>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</si>
  <si>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</si>
  <si>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</si>
  <si>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</si>
  <si>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</si>
  <si>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</si>
  <si>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</si>
  <si>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</si>
  <si>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</si>
  <si>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</si>
  <si>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</si>
  <si>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</si>
  <si>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</si>
  <si>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</si>
  <si>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</si>
  <si>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</si>
  <si>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</si>
  <si>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</si>
  <si>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</si>
  <si>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</si>
  <si>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</si>
  <si>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</si>
  <si>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</si>
  <si>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</si>
  <si>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</si>
  <si>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</si>
  <si>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</si>
  <si>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</si>
  <si>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</si>
  <si>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</si>
  <si>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</si>
  <si>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</si>
  <si>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</si>
  <si>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</si>
  <si>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</si>
  <si>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</si>
  <si>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</si>
  <si>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</si>
  <si>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</si>
  <si>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</si>
  <si>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</si>
  <si>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</si>
  <si>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</si>
  <si>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</si>
  <si>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</si>
  <si>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</si>
  <si>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</si>
  <si>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</si>
  <si>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</si>
  <si>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</si>
  <si>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</si>
  <si>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</si>
  <si>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</si>
  <si>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</si>
  <si>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</si>
  <si>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</si>
  <si>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</si>
  <si>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</si>
  <si>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</si>
  <si>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</si>
  <si>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</si>
  <si>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</si>
  <si>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</si>
  <si>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</si>
  <si>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</si>
  <si>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</si>
  <si>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</si>
  <si>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</si>
  <si>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</si>
  <si>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</si>
  <si>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</si>
  <si>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</si>
  <si>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</si>
  <si>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</si>
  <si>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</si>
  <si>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</si>
  <si>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</si>
  <si>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</si>
  <si>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</si>
  <si>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</si>
  <si>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</si>
  <si>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</si>
  <si>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</si>
  <si>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</si>
  <si>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</si>
  <si>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</si>
  <si>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</si>
  <si>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</si>
  <si>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</si>
  <si>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</si>
  <si>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</si>
  <si>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</si>
  <si>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</si>
  <si>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</si>
  <si>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</si>
  <si>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</si>
  <si>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</si>
  <si>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</si>
  <si>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</si>
  <si>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</si>
  <si>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</si>
  <si>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</si>
  <si>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</si>
  <si>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</si>
  <si>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</si>
  <si>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</si>
  <si>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</si>
  <si>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</si>
  <si>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</si>
  <si>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</si>
  <si>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</si>
  <si>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</si>
  <si>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</si>
  <si>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</si>
  <si>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</si>
  <si>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</si>
  <si>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</si>
  <si>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</si>
  <si>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</si>
  <si>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</si>
  <si>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</si>
  <si>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</si>
  <si>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</si>
  <si>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</si>
  <si>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</si>
  <si>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</si>
  <si>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</si>
  <si>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</si>
  <si>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</si>
  <si>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</si>
  <si>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</si>
  <si>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</si>
  <si>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</si>
  <si>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</si>
  <si>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</si>
  <si>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</si>
  <si>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</si>
  <si>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</si>
  <si>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</si>
  <si>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</si>
  <si>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</si>
  <si>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</si>
  <si>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</si>
  <si>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</si>
  <si>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</si>
  <si>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</si>
  <si>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</si>
  <si>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</si>
  <si>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</si>
  <si>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</si>
  <si>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</si>
  <si>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</si>
  <si>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</si>
  <si>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</si>
  <si>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</si>
  <si>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</si>
  <si>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</si>
  <si>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</si>
  <si>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</si>
  <si>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</si>
  <si>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</si>
  <si>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</si>
  <si>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</si>
  <si>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</si>
  <si>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</si>
  <si>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</si>
  <si>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</si>
  <si>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</si>
  <si>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</si>
  <si>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</si>
  <si>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</si>
  <si>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</si>
  <si>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</si>
  <si>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</si>
  <si>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</si>
  <si>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</si>
  <si>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</si>
  <si>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</si>
  <si>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</si>
  <si>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</si>
  <si>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</si>
  <si>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</si>
  <si>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</si>
  <si>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</si>
  <si>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</si>
  <si>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</si>
  <si>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</si>
  <si>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</si>
  <si>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</si>
  <si>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</si>
  <si>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</si>
  <si>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</si>
  <si>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</si>
  <si>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</si>
  <si>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</si>
  <si>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</si>
  <si>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</si>
  <si>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</si>
  <si>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</si>
  <si>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</si>
  <si>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</si>
  <si>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</si>
  <si>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</si>
  <si>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</si>
  <si>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</si>
  <si>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</si>
  <si>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</si>
  <si>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</si>
  <si>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</si>
  <si>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</si>
  <si>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</si>
  <si>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</si>
  <si>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</si>
  <si>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</si>
  <si>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</si>
  <si>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</si>
  <si>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</si>
  <si>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</si>
  <si>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</si>
  <si>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</si>
  <si>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</si>
  <si>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</si>
  <si>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</si>
  <si>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</si>
  <si>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</si>
  <si>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</si>
  <si>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</si>
  <si>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</si>
  <si>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</si>
  <si>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</si>
  <si>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</si>
  <si>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</si>
  <si>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</si>
  <si>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</si>
  <si>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</si>
  <si>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</si>
  <si>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</si>
  <si>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</si>
  <si>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</si>
  <si>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</si>
  <si>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</si>
  <si>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</si>
  <si>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</si>
  <si>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</si>
  <si>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</si>
  <si>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</si>
  <si>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</si>
  <si>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</si>
  <si>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</si>
  <si>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</si>
  <si>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</si>
  <si>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</si>
  <si>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</si>
  <si>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</si>
  <si>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</si>
  <si>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</si>
  <si>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</si>
  <si>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</si>
  <si>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</si>
  <si>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</si>
  <si>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</si>
  <si>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</si>
  <si>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</si>
  <si>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</si>
  <si>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</si>
  <si>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</si>
  <si>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</si>
  <si>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</si>
  <si>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</si>
  <si>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</si>
  <si>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</si>
  <si>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</si>
  <si>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</si>
  <si>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</si>
  <si>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</si>
  <si>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</si>
  <si>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</si>
  <si>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</si>
  <si>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</si>
  <si>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</si>
  <si>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</si>
  <si>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</si>
  <si>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</si>
  <si>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</si>
  <si>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</si>
  <si>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</si>
  <si>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</si>
  <si>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</si>
  <si>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</si>
  <si>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</si>
  <si>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</si>
  <si>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</si>
  <si>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</si>
  <si>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</si>
  <si>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</si>
  <si>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</si>
  <si>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</si>
  <si>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</si>
  <si>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</si>
  <si>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</si>
  <si>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</si>
  <si>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</si>
  <si>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</si>
  <si>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</si>
  <si>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</si>
  <si>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</si>
  <si>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</si>
  <si>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</si>
  <si>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</si>
  <si>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</si>
  <si>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</si>
  <si>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</si>
  <si>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</si>
  <si>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</si>
  <si>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</si>
  <si>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</si>
  <si>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</si>
  <si>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</si>
  <si>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</si>
  <si>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</si>
  <si>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</si>
  <si>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</si>
  <si>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</si>
  <si>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</si>
  <si>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</si>
  <si>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</si>
  <si>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</si>
  <si>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</si>
  <si>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</si>
  <si>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</si>
  <si>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</si>
  <si>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</si>
  <si>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</si>
  <si>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</si>
  <si>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</si>
  <si>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</si>
  <si>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</si>
  <si>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</si>
  <si>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</si>
  <si>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</si>
  <si>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</si>
  <si>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</si>
  <si>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</si>
  <si>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</si>
  <si>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</si>
  <si>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</si>
  <si>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</si>
  <si>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</si>
  <si>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</si>
  <si>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</si>
  <si>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</si>
  <si>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</si>
  <si>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</si>
  <si>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</si>
  <si>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</si>
  <si>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</si>
  <si>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</si>
  <si>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</si>
  <si>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</si>
  <si>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</si>
  <si>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</si>
  <si>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</si>
  <si>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</si>
  <si>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</si>
  <si>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</si>
  <si>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</si>
  <si>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</si>
  <si>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</si>
  <si>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</si>
  <si>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</si>
  <si>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</si>
  <si>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</si>
  <si>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</si>
  <si>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</si>
  <si>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</si>
  <si>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</si>
  <si>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</si>
  <si>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</si>
  <si>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</si>
  <si>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</si>
  <si>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</si>
  <si>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</si>
  <si>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</si>
  <si>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</si>
  <si>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</si>
  <si>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</si>
  <si>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</si>
  <si>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</si>
  <si>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</si>
  <si>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</si>
  <si>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</si>
  <si>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</si>
  <si>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</si>
  <si>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</si>
  <si>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</si>
  <si>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</si>
  <si>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</si>
  <si>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</si>
  <si>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</si>
  <si>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</si>
  <si>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</si>
  <si>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</si>
  <si>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</si>
  <si>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</si>
  <si>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</si>
  <si>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</si>
  <si>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</si>
  <si>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</si>
  <si>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</si>
  <si>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</si>
  <si>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</si>
  <si>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</si>
  <si>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</si>
  <si>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</si>
  <si>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</si>
  <si>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</si>
  <si>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</si>
  <si>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</si>
  <si>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</si>
  <si>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</si>
  <si>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</si>
  <si>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</si>
  <si>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</si>
  <si>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</si>
  <si>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</si>
  <si>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</si>
  <si>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</si>
  <si>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</si>
  <si>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</si>
  <si>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</si>
  <si>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</si>
  <si>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</si>
  <si>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</si>
  <si>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</si>
  <si>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</si>
  <si>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</si>
  <si>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</si>
  <si>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</si>
  <si>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</si>
  <si>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</si>
  <si>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</si>
  <si>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</si>
  <si>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</si>
  <si>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</si>
  <si>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</si>
  <si>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</si>
  <si>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</si>
  <si>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</si>
  <si>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</si>
  <si>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</si>
  <si>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</si>
  <si>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</si>
  <si>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</si>
  <si>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</si>
  <si>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</si>
  <si>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</si>
  <si>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</si>
  <si>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</si>
  <si>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</si>
  <si>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</si>
  <si>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</si>
  <si>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</si>
  <si>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</si>
  <si>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</si>
  <si>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</si>
  <si>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</si>
  <si>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</si>
  <si>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</si>
  <si>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</si>
  <si>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</si>
  <si>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</si>
  <si>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</si>
  <si>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</si>
  <si>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</si>
  <si>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</si>
  <si>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</si>
  <si>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</si>
  <si>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</si>
  <si>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</si>
  <si>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</si>
  <si>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</si>
  <si>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</si>
  <si>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</si>
  <si>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</si>
  <si>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</si>
  <si>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</si>
  <si>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</si>
  <si>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</si>
  <si>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</si>
  <si>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</si>
  <si>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</si>
  <si>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</si>
  <si>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</si>
  <si>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</si>
  <si>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</si>
  <si>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</si>
  <si>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</si>
  <si>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</si>
  <si>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</si>
  <si>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</si>
  <si>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</si>
  <si>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</si>
  <si>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</si>
  <si>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</si>
  <si>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</si>
  <si>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</si>
  <si>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</si>
  <si>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</si>
  <si>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</si>
  <si>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</si>
  <si>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</si>
  <si>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</si>
  <si>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</si>
  <si>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</si>
  <si>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</si>
  <si>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</si>
  <si>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</si>
  <si>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</si>
  <si>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</si>
  <si>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</si>
  <si>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</si>
  <si>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</si>
  <si>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</si>
  <si>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</si>
  <si>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</si>
  <si>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</si>
  <si>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</si>
  <si>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</si>
  <si>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</si>
  <si>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</si>
  <si>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</si>
  <si>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</si>
  <si>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</si>
  <si>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</si>
  <si>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</si>
  <si>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</si>
  <si>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</si>
  <si>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</si>
  <si>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</si>
  <si>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</si>
  <si>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</si>
  <si>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</si>
  <si>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</si>
  <si>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</si>
  <si>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</si>
  <si>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</si>
  <si>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</si>
  <si>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</si>
  <si>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</si>
  <si>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</si>
  <si>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</si>
  <si>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</si>
  <si>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</si>
  <si>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</si>
  <si>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</si>
  <si>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</si>
  <si>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</si>
  <si>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</si>
  <si>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</si>
  <si>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</si>
  <si>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</si>
  <si>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</si>
  <si>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</si>
  <si>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</si>
  <si>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</si>
  <si>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</si>
  <si>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</si>
  <si>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</si>
  <si>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</si>
  <si>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</si>
  <si>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</si>
  <si>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</si>
  <si>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</si>
  <si>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</si>
  <si>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</si>
  <si>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</si>
  <si>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</si>
  <si>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</si>
  <si>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</si>
  <si>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</si>
  <si>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</si>
  <si>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</si>
  <si>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</si>
  <si>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</si>
  <si>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</si>
  <si>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</si>
  <si>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</si>
  <si>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</si>
  <si>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</si>
  <si>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</si>
  <si>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</si>
  <si>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</si>
  <si>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</si>
  <si>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</si>
  <si>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</si>
  <si>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</si>
  <si>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</si>
  <si>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</si>
  <si>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</si>
  <si>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</si>
  <si>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</si>
  <si>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</si>
  <si>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</si>
  <si>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</si>
  <si>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</si>
  <si>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</si>
  <si>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</si>
  <si>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</si>
  <si>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</si>
  <si>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</si>
  <si>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</si>
  <si>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</si>
  <si>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</si>
  <si>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</si>
  <si>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</si>
  <si>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</si>
  <si>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</si>
  <si>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</si>
  <si>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</si>
  <si>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</si>
  <si>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</si>
  <si>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</si>
  <si>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</si>
  <si>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</si>
  <si>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</si>
  <si>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</si>
  <si>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</si>
  <si>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</si>
  <si>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</si>
  <si>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</si>
  <si>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</si>
  <si>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</si>
  <si>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</si>
  <si>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</si>
  <si>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</si>
  <si>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</si>
  <si>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</si>
  <si>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</si>
  <si>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</si>
  <si>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</si>
  <si>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</si>
  <si>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</si>
  <si>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</si>
  <si>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</si>
  <si>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</si>
  <si>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</si>
  <si>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</si>
  <si>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</si>
  <si>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</si>
  <si>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</si>
  <si>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</si>
  <si>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</si>
  <si>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</si>
  <si>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</si>
  <si>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</si>
  <si>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</si>
  <si>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</si>
  <si>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</si>
  <si>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</si>
  <si>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</si>
  <si>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</si>
  <si>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</si>
  <si>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</si>
  <si>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</si>
  <si>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</si>
  <si>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</si>
  <si>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</si>
  <si>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</si>
  <si>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</si>
  <si>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</si>
  <si>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</si>
  <si>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</si>
  <si>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</si>
  <si>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</si>
  <si>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</si>
  <si>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</si>
  <si>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</si>
  <si>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</si>
  <si>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</si>
  <si>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</si>
  <si>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</si>
  <si>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</si>
  <si>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</si>
  <si>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</si>
  <si>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</si>
  <si>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</si>
  <si>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</si>
  <si>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</si>
  <si>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</si>
  <si>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</si>
  <si>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</si>
  <si>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</si>
  <si>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</si>
  <si>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</si>
  <si>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</si>
  <si>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</si>
  <si>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</si>
  <si>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</si>
  <si>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</si>
  <si>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</si>
  <si>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</si>
  <si>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</si>
  <si>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</si>
  <si>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</si>
  <si>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</si>
  <si>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</si>
  <si>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</si>
  <si>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</si>
  <si>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</si>
  <si>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</si>
  <si>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</si>
  <si>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</si>
  <si>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</si>
  <si>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</si>
  <si>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</si>
  <si>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</si>
  <si>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</si>
  <si>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</si>
  <si>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</si>
  <si>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</si>
  <si>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</si>
  <si>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</si>
  <si>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</si>
  <si>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</si>
  <si>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</si>
  <si>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</si>
  <si>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</si>
  <si>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</si>
  <si>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</si>
  <si>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</si>
  <si>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</si>
  <si>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</si>
  <si>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</si>
  <si>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</si>
  <si>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</si>
  <si>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</si>
  <si>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</si>
  <si>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</si>
  <si>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</si>
  <si>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</si>
  <si>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</si>
  <si>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</si>
  <si>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</si>
  <si>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</si>
  <si>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</si>
  <si>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</si>
  <si>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</si>
  <si>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</si>
  <si>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</si>
  <si>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</si>
  <si>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</si>
  <si>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</si>
  <si>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</si>
  <si>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</si>
  <si>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</si>
  <si>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</si>
  <si>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</si>
  <si>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</si>
  <si>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</si>
  <si>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</si>
  <si>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</si>
  <si>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</si>
  <si>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</si>
  <si>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</si>
  <si>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</si>
  <si>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</si>
  <si>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</si>
  <si>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</si>
  <si>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</si>
  <si>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</si>
  <si>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</si>
  <si>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</si>
  <si>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</si>
  <si>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</si>
  <si>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</si>
  <si>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</si>
  <si>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</si>
  <si>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</si>
  <si>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</si>
  <si>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</si>
  <si>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</si>
  <si>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</si>
  <si>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</si>
  <si>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</si>
  <si>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</si>
  <si>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</si>
  <si>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</si>
  <si>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</si>
  <si>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</si>
  <si>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</si>
  <si>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</si>
  <si>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</si>
  <si>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</si>
  <si>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</si>
  <si>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</si>
  <si>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</si>
  <si>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</si>
  <si>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</si>
  <si>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</si>
  <si>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</si>
  <si>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</si>
  <si>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</si>
  <si>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</si>
  <si>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</si>
  <si>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</si>
  <si>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</si>
  <si>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</si>
  <si>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</si>
  <si>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</si>
  <si>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</si>
  <si>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</si>
  <si>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</si>
  <si>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</si>
  <si>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</si>
  <si>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</si>
  <si>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</si>
  <si>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</si>
  <si>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</si>
  <si>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</si>
  <si>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</si>
  <si>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</si>
  <si>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</si>
  <si>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</si>
  <si>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</si>
  <si>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</si>
  <si>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</si>
  <si>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</si>
  <si>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</si>
  <si>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</si>
  <si>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</si>
  <si>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</si>
  <si>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</si>
  <si>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</si>
  <si>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</si>
  <si>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</si>
  <si>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</si>
  <si>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</si>
  <si>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</si>
  <si>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</si>
  <si>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</si>
  <si>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</si>
  <si>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</si>
  <si>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</si>
  <si>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</si>
  <si>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</si>
  <si>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</si>
  <si>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</si>
  <si>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</si>
  <si>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</si>
  <si>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</si>
  <si>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</si>
  <si>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</si>
  <si>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</si>
  <si>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</si>
  <si>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</si>
  <si>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</si>
  <si>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</si>
  <si>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</si>
  <si>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</si>
  <si>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</si>
  <si>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</si>
  <si>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</si>
  <si>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</si>
  <si>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</si>
  <si>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</si>
  <si>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</si>
  <si>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</si>
  <si>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</si>
  <si>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</si>
  <si>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</si>
  <si>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</si>
  <si>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</si>
  <si>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</si>
  <si>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</si>
  <si>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</si>
  <si>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</si>
  <si>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</si>
  <si>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</si>
  <si>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</si>
  <si>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</si>
  <si>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</si>
  <si>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</si>
  <si>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</si>
  <si>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</si>
  <si>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</si>
  <si>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</si>
  <si>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</si>
  <si>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</si>
  <si>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</si>
  <si>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</si>
  <si>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</si>
  <si>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</si>
  <si>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</si>
  <si>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</si>
  <si>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</si>
  <si>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</si>
  <si>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</si>
  <si>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</si>
  <si>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</si>
  <si>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</si>
  <si>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</si>
  <si>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</si>
  <si>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</si>
  <si>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</si>
  <si>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</si>
  <si>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</si>
  <si>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</si>
  <si>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</si>
  <si>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</si>
  <si>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</si>
  <si>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</si>
  <si>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</si>
  <si>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</si>
  <si>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</si>
  <si>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</si>
  <si>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</si>
  <si>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</si>
  <si>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</si>
  <si>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</si>
  <si>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</si>
  <si>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</si>
  <si>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</si>
  <si>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</si>
  <si>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</si>
  <si>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</si>
  <si>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</si>
  <si>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</si>
  <si>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</si>
  <si>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</si>
  <si>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</si>
  <si>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</si>
  <si>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</si>
  <si>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</si>
  <si>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</si>
  <si>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</si>
  <si>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</si>
  <si>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</si>
  <si>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</si>
  <si>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</si>
  <si>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</si>
  <si>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</si>
  <si>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</si>
  <si>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</si>
  <si>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</si>
  <si>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</si>
  <si>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</si>
  <si>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</si>
  <si>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</si>
  <si>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</si>
  <si>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</si>
  <si>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</si>
  <si>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</si>
  <si>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</si>
  <si>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</si>
  <si>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</si>
  <si>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</si>
  <si>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</si>
  <si>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</si>
  <si>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</si>
  <si>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</si>
  <si>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</si>
  <si>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</si>
  <si>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</si>
  <si>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</si>
  <si>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</si>
  <si>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</si>
  <si>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</si>
  <si>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</si>
  <si>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</si>
  <si>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</si>
  <si>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</si>
  <si>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</si>
  <si>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</si>
  <si>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</si>
  <si>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</si>
  <si>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</si>
  <si>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</si>
  <si>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</si>
  <si>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</si>
  <si>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</si>
  <si>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</si>
  <si>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</si>
  <si>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</si>
  <si>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</si>
  <si>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</si>
  <si>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</si>
  <si>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</si>
  <si>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</si>
  <si>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</si>
  <si>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</si>
  <si>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</si>
  <si>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</si>
  <si>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</si>
  <si>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</si>
  <si>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</si>
  <si>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</si>
  <si>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</si>
  <si>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</si>
  <si>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</si>
  <si>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</si>
  <si>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</si>
  <si>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</si>
  <si>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</si>
  <si>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</si>
  <si>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</si>
  <si>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</si>
  <si>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</si>
  <si>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</si>
  <si>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</si>
  <si>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</si>
  <si>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</si>
  <si>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</si>
  <si>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</si>
  <si>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</si>
  <si>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</si>
  <si>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</si>
  <si>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</si>
  <si>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</si>
  <si>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</si>
  <si>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</si>
  <si>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</si>
  <si>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</si>
  <si>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</si>
  <si>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</si>
  <si>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</si>
  <si>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</si>
  <si>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</si>
  <si>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</si>
  <si>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</si>
  <si>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</si>
  <si>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</si>
  <si>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</si>
  <si>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</si>
  <si>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</si>
  <si>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</si>
  <si>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</si>
  <si>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</si>
  <si>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</si>
  <si>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</si>
  <si>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</si>
  <si>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</si>
  <si>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</si>
  <si>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</si>
  <si>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</si>
  <si>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</si>
  <si>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</si>
  <si>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</si>
  <si>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</si>
  <si>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</si>
  <si>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</si>
  <si>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</si>
  <si>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</si>
  <si>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</si>
  <si>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</si>
  <si>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</si>
  <si>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</si>
  <si>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</si>
  <si>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</si>
  <si>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</si>
  <si>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</si>
  <si>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</si>
  <si>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</si>
  <si>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</si>
  <si>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</si>
  <si>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</si>
  <si>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</si>
  <si>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</si>
  <si>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</si>
  <si>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</si>
  <si>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</si>
  <si>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</si>
  <si>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</si>
  <si>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</si>
  <si>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</si>
  <si>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</si>
  <si>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</si>
  <si>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</si>
  <si>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</si>
  <si>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</si>
  <si>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</si>
  <si>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</si>
  <si>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</si>
  <si>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</si>
  <si>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</si>
  <si>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</si>
  <si>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</si>
  <si>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</si>
  <si>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</si>
  <si>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</si>
  <si>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</si>
  <si>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</si>
  <si>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</si>
  <si>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</si>
  <si>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</si>
  <si>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</si>
  <si>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</si>
  <si>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</si>
  <si>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</si>
  <si>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</si>
  <si>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</si>
  <si>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</si>
  <si>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</si>
  <si>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</si>
  <si>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</si>
  <si>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</si>
  <si>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</si>
  <si>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</si>
  <si>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</si>
  <si>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</si>
  <si>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</si>
  <si>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</si>
  <si>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</si>
  <si>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</si>
  <si>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</si>
  <si>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</si>
  <si>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</si>
  <si>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</si>
  <si>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</si>
  <si>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</si>
  <si>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</si>
  <si>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</si>
  <si>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</si>
  <si>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</si>
  <si>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</si>
  <si>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</si>
  <si>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</si>
  <si>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</si>
  <si>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</si>
  <si>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</si>
  <si>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</si>
  <si>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</si>
  <si>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</si>
  <si>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</si>
  <si>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</si>
  <si>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</si>
  <si>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</si>
  <si>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</si>
  <si>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</si>
  <si>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</si>
  <si>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</si>
  <si>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</si>
  <si>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</si>
  <si>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</si>
  <si>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</si>
  <si>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</si>
  <si>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</si>
  <si>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</si>
  <si>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</si>
  <si>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</si>
  <si>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</si>
  <si>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</si>
  <si>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</si>
  <si>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</si>
  <si>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</si>
  <si>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</si>
  <si>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</si>
  <si>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</si>
  <si>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</si>
  <si>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</si>
  <si>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</si>
  <si>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</si>
  <si>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</si>
  <si>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</si>
  <si>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</si>
  <si>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</si>
  <si>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</si>
  <si>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</si>
  <si>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</si>
  <si>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</si>
  <si>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</si>
  <si>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</si>
  <si>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</si>
  <si>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</si>
  <si>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</si>
  <si>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</si>
  <si>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</si>
  <si>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</si>
  <si>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</si>
  <si>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</si>
  <si>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</si>
  <si>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</si>
  <si>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</si>
  <si>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</si>
  <si>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</si>
  <si>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</si>
  <si>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</si>
  <si>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</si>
  <si>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</si>
  <si>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</si>
  <si>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</si>
  <si>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</si>
  <si>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</si>
  <si>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</si>
  <si>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</si>
  <si>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</si>
  <si>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</si>
  <si>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</si>
  <si>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</si>
  <si>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</si>
  <si>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</si>
  <si>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</si>
  <si>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</si>
  <si>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</si>
  <si>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</si>
  <si>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</si>
  <si>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</si>
  <si>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</si>
  <si>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</si>
  <si>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</si>
  <si>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</si>
  <si>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</si>
  <si>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</si>
  <si>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</si>
  <si>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</si>
  <si>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</si>
  <si>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</si>
  <si>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</si>
  <si>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</si>
  <si>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</si>
  <si>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</si>
  <si>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</si>
  <si>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</si>
  <si>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</si>
  <si>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</si>
  <si>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</si>
  <si>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</si>
  <si>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</si>
  <si>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</si>
  <si>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</si>
  <si>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</si>
  <si>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</si>
  <si>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</si>
  <si>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</si>
  <si>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</si>
  <si>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</si>
  <si>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</si>
  <si>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</si>
  <si>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</si>
  <si>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</si>
  <si>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</si>
  <si>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</si>
  <si>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</si>
  <si>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</si>
  <si>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</si>
  <si>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</si>
  <si>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</si>
  <si>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</si>
  <si>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</si>
  <si>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</si>
  <si>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</si>
  <si>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</si>
  <si>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</si>
  <si>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</si>
  <si>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</si>
  <si>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</si>
  <si>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</si>
  <si>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</si>
  <si>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</si>
  <si>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</si>
  <si>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</si>
  <si>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</si>
  <si>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</si>
  <si>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</si>
  <si>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</si>
  <si>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</si>
  <si>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</si>
  <si>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</si>
  <si>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</si>
  <si>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</si>
  <si>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</si>
  <si>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</si>
  <si>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</si>
  <si>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</si>
  <si>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</si>
  <si>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</si>
  <si>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</si>
  <si>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</si>
  <si>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</si>
  <si>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</si>
  <si>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</si>
  <si>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</si>
  <si>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</si>
  <si>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</si>
  <si>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</si>
  <si>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</si>
  <si>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</si>
  <si>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</si>
  <si>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</si>
  <si>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</si>
  <si>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</si>
  <si>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</si>
  <si>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</si>
  <si>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</si>
  <si>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</si>
  <si>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</si>
  <si>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</si>
  <si>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</si>
  <si>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</si>
  <si>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</si>
  <si>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</si>
  <si>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</si>
  <si>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</si>
  <si>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</si>
  <si>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</si>
  <si>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</si>
  <si>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</si>
  <si>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</si>
  <si>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</si>
  <si>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</si>
  <si>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</si>
  <si>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</si>
  <si>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</si>
  <si>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</si>
  <si>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</si>
  <si>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</si>
  <si>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</si>
  <si>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</si>
  <si>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</si>
  <si>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</si>
  <si>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</si>
  <si>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</si>
  <si>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</si>
  <si>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</si>
  <si>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</si>
  <si>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</si>
  <si>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</si>
  <si>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</si>
  <si>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</si>
  <si>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</si>
  <si>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</si>
  <si>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</si>
  <si>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</si>
  <si>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</si>
  <si>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</si>
  <si>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</si>
  <si>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</si>
  <si>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</si>
  <si>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</si>
  <si>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</si>
  <si>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</si>
  <si>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</si>
  <si>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</si>
  <si>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</si>
  <si>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</si>
  <si>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</si>
  <si>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</si>
  <si>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</si>
  <si>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</si>
  <si>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</si>
  <si>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</si>
  <si>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</si>
  <si>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</si>
  <si>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</si>
  <si>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</si>
  <si>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</si>
  <si>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</si>
  <si>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</si>
  <si>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</si>
  <si>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</si>
  <si>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</si>
  <si>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</si>
  <si>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</si>
  <si>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</si>
  <si>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</si>
  <si>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</si>
  <si>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</si>
  <si>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</si>
  <si>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</si>
  <si>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</si>
  <si>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</si>
  <si>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</si>
  <si>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</si>
  <si>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</si>
  <si>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</si>
  <si>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</si>
  <si>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</si>
  <si>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</si>
  <si>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</si>
  <si>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</si>
  <si>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</si>
  <si>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</si>
  <si>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</si>
  <si>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</si>
  <si>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</si>
  <si>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</si>
  <si>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</si>
  <si>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</si>
  <si>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</si>
  <si>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</si>
  <si>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</si>
  <si>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</si>
  <si>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</si>
  <si>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</si>
  <si>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</si>
  <si>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</si>
  <si>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</si>
  <si>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</si>
  <si>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</si>
  <si>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</si>
  <si>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</si>
  <si>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</si>
  <si>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</si>
  <si>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</si>
  <si>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</si>
  <si>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</si>
  <si>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</si>
  <si>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</si>
  <si>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</si>
  <si>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</si>
  <si>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</si>
  <si>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</si>
  <si>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</si>
  <si>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</si>
  <si>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</si>
  <si>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</si>
  <si>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</si>
  <si>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</si>
  <si>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</si>
  <si>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</si>
  <si>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</si>
  <si>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</si>
  <si>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</si>
  <si>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</si>
  <si>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</si>
  <si>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</si>
  <si>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</si>
  <si>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</si>
  <si>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</si>
  <si>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</si>
  <si>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</si>
  <si>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</si>
  <si>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</si>
  <si>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</si>
  <si>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</si>
  <si>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</si>
  <si>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</si>
  <si>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</si>
  <si>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</si>
  <si>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</si>
  <si>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</si>
  <si>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</si>
  <si>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</si>
  <si>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</si>
  <si>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</si>
  <si>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</si>
  <si>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</si>
  <si>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</si>
  <si>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</si>
  <si>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</si>
  <si>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</si>
  <si>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</si>
  <si>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</si>
  <si>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</si>
  <si>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</si>
  <si>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</si>
  <si>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</si>
  <si>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</si>
  <si>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</si>
  <si>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</si>
  <si>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</si>
  <si>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</si>
  <si>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</si>
  <si>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</si>
  <si>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</si>
  <si>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</si>
  <si>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</si>
  <si>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</si>
  <si>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</si>
  <si>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</si>
  <si>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</si>
  <si>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</si>
  <si>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</si>
  <si>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</si>
  <si>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</si>
  <si>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</si>
  <si>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</si>
  <si>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</si>
  <si>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</si>
  <si>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</si>
  <si>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</si>
  <si>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</si>
  <si>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</si>
  <si>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</si>
  <si>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</si>
  <si>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</si>
  <si>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</si>
  <si>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</si>
  <si>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</si>
  <si>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</si>
  <si>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</si>
  <si>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</si>
  <si>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</si>
  <si>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</si>
  <si>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</si>
  <si>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</si>
  <si>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</si>
  <si>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</si>
  <si>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</si>
  <si>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</si>
  <si>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</si>
  <si>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</si>
  <si>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</si>
  <si>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</si>
  <si>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</si>
  <si>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</si>
  <si>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</si>
  <si>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</si>
  <si>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</si>
  <si>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</si>
  <si>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</si>
  <si>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</si>
  <si>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</si>
  <si>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</si>
  <si>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</si>
  <si>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</si>
  <si>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</si>
  <si>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</si>
  <si>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</si>
  <si>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</si>
  <si>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</si>
  <si>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</si>
  <si>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</si>
  <si>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</si>
  <si>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</si>
  <si>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</si>
  <si>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</si>
  <si>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</si>
  <si>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</si>
  <si>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</si>
  <si>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</si>
  <si>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</si>
  <si>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</si>
  <si>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</si>
  <si>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</si>
  <si>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</si>
  <si>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</si>
  <si>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</si>
  <si>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</si>
  <si>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</si>
  <si>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</si>
  <si>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</si>
  <si>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</si>
  <si>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</si>
  <si>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</si>
  <si>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</si>
  <si>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</si>
  <si>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</si>
  <si>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</si>
  <si>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</si>
  <si>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</si>
  <si>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</si>
  <si>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</si>
  <si>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</si>
  <si>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</si>
  <si>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</si>
  <si>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</si>
  <si>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</si>
  <si>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</si>
  <si>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</si>
  <si>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</si>
  <si>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</si>
  <si>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</si>
  <si>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</si>
  <si>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</si>
  <si>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</si>
  <si>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</si>
  <si>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</si>
  <si>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</si>
  <si>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</si>
  <si>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</si>
  <si>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</si>
  <si>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</si>
  <si>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</si>
  <si>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</si>
  <si>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</si>
  <si>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</si>
  <si>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</si>
  <si>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</si>
  <si>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</si>
  <si>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</si>
  <si>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</si>
  <si>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</si>
  <si>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</si>
  <si>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</si>
  <si>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</si>
  <si>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</si>
  <si>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</si>
  <si>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</si>
  <si>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</si>
  <si>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</si>
  <si>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</si>
  <si>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</si>
  <si>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</si>
  <si>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</si>
  <si>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</si>
  <si>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</si>
  <si>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</si>
  <si>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</si>
  <si>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</si>
  <si>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</si>
  <si>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</si>
  <si>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</si>
  <si>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</si>
  <si>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</si>
  <si>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</si>
  <si>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</si>
  <si>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</si>
  <si>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</si>
  <si>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</si>
  <si>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</si>
  <si>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</si>
  <si>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</si>
  <si>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</si>
  <si>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</si>
  <si>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</si>
  <si>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</si>
  <si>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</si>
  <si>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</si>
  <si>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</si>
  <si>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</si>
  <si>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</si>
  <si>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</si>
  <si>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</si>
  <si>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</si>
  <si>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</si>
  <si>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</si>
  <si>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</si>
  <si>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</si>
  <si>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</si>
  <si>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</si>
  <si>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</si>
  <si>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</si>
  <si>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</si>
  <si>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</si>
  <si>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</si>
  <si>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</si>
  <si>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</si>
  <si>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</si>
  <si>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</si>
  <si>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</si>
  <si>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</si>
  <si>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</si>
  <si>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</si>
  <si>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</si>
  <si>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</si>
  <si>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</si>
  <si>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</si>
  <si>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</si>
  <si>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</si>
  <si>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</si>
  <si>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</si>
  <si>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</si>
  <si>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</si>
  <si>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</si>
  <si>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</si>
  <si>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</si>
  <si>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</si>
  <si>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</si>
  <si>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</si>
  <si>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</si>
  <si>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</si>
  <si>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</si>
  <si>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</si>
  <si>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</si>
  <si>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</si>
  <si>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</si>
  <si>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</si>
  <si>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</si>
  <si>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</si>
  <si>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</si>
  <si>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</si>
  <si>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</si>
  <si>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</si>
  <si>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</si>
  <si>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</si>
  <si>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</si>
  <si>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</si>
  <si>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</si>
  <si>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</si>
  <si>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</si>
  <si>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</si>
  <si>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</si>
  <si>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</si>
  <si>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</si>
  <si>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</si>
  <si>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</si>
  <si>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</si>
  <si>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</si>
  <si>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</si>
  <si>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</si>
  <si>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</si>
  <si>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</si>
  <si>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</si>
  <si>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</si>
  <si>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</si>
  <si>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</si>
  <si>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</si>
  <si>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</si>
  <si>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</si>
  <si>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</si>
  <si>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</si>
  <si>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</si>
  <si>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</si>
  <si>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</si>
  <si>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</si>
  <si>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</si>
  <si>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</si>
  <si>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</si>
  <si>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</si>
  <si>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</si>
  <si>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</si>
  <si>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</si>
  <si>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</si>
  <si>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</si>
  <si>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</si>
  <si>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</si>
  <si>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</si>
  <si>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</si>
  <si>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</si>
  <si>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</si>
  <si>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</si>
  <si>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</si>
  <si>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</si>
  <si>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</si>
  <si>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</si>
  <si>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</si>
  <si>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</si>
  <si>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</si>
  <si>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</si>
  <si>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</si>
  <si>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</si>
  <si>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</si>
  <si>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</si>
  <si>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</si>
  <si>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</si>
  <si>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</si>
  <si>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</si>
  <si>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</si>
  <si>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</si>
  <si>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</si>
  <si>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</si>
  <si>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</si>
  <si>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</si>
  <si>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</si>
  <si>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</si>
  <si>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</si>
  <si>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</si>
  <si>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</si>
  <si>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</si>
  <si>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</si>
  <si>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</si>
  <si>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</si>
  <si>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</si>
  <si>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</si>
  <si>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</si>
  <si>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</si>
  <si>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</si>
  <si>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</si>
  <si>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</si>
  <si>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</si>
  <si>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</si>
  <si>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</si>
  <si>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</si>
  <si>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</si>
  <si>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</si>
  <si>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</si>
  <si>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</si>
  <si>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</si>
  <si>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</si>
  <si>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</si>
  <si>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</si>
  <si>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</si>
  <si>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</si>
  <si>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</si>
  <si>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</si>
  <si>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</si>
  <si>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</si>
  <si>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</si>
  <si>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</si>
  <si>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</si>
  <si>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</si>
  <si>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</si>
  <si>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</si>
  <si>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</si>
  <si>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</si>
  <si>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</si>
  <si>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</si>
  <si>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</si>
  <si>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</si>
  <si>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</si>
  <si>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</si>
  <si>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</si>
  <si>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</si>
  <si>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</si>
  <si>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</si>
  <si>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</si>
  <si>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</si>
  <si>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</si>
  <si>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</si>
  <si>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</si>
  <si>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</si>
  <si>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</si>
  <si>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</si>
  <si>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</si>
  <si>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</si>
  <si>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</si>
  <si>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</si>
  <si>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</si>
  <si>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</si>
  <si>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</si>
  <si>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</si>
  <si>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</si>
  <si>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</si>
  <si>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</si>
  <si>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</si>
  <si>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</si>
  <si>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</si>
  <si>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</si>
  <si>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</si>
  <si>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</si>
  <si>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</si>
  <si>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</si>
  <si>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</si>
  <si>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</si>
  <si>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</si>
  <si>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</si>
  <si>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</si>
  <si>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</si>
  <si>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</si>
  <si>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</si>
  <si>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</si>
  <si>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</si>
  <si>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</si>
  <si>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</si>
  <si>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</si>
  <si>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</si>
  <si>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</si>
  <si>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</si>
  <si>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</si>
  <si>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</si>
  <si>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</si>
  <si>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</si>
  <si>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</si>
  <si>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</si>
  <si>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</si>
  <si>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</si>
  <si>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</si>
  <si>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</si>
  <si>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</si>
  <si>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</si>
  <si>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</si>
  <si>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</si>
  <si>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</si>
  <si>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</si>
  <si>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</si>
  <si>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</si>
  <si>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</si>
  <si>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</si>
  <si>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</si>
  <si>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</si>
  <si>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</si>
  <si>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</si>
  <si>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</si>
  <si>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</si>
  <si>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</si>
  <si>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</si>
  <si>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</si>
  <si>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</si>
  <si>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</si>
  <si>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</si>
  <si>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</si>
  <si>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</si>
  <si>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</si>
  <si>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</si>
  <si>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</si>
  <si>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</si>
  <si>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</si>
  <si>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</si>
  <si>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</si>
  <si>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</si>
  <si>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</si>
  <si>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</si>
  <si>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</si>
  <si>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</si>
  <si>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</si>
  <si>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</si>
  <si>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</si>
  <si>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</si>
  <si>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</si>
  <si>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</si>
  <si>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</si>
  <si>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</si>
  <si>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</si>
  <si>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</si>
  <si>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</si>
  <si>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</si>
  <si>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</si>
  <si>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</si>
  <si>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</si>
  <si>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</si>
  <si>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</si>
  <si>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</si>
  <si>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</si>
  <si>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</si>
  <si>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</si>
  <si>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</si>
  <si>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</si>
  <si>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</si>
  <si>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</si>
  <si>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</si>
  <si>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</si>
  <si>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</si>
  <si>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</si>
  <si>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</si>
  <si>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</si>
  <si>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</si>
  <si>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</si>
  <si>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</si>
  <si>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</si>
  <si>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</si>
  <si>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</si>
  <si>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</si>
  <si>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</si>
  <si>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</si>
  <si>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</si>
  <si>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</si>
  <si>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</si>
  <si>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</si>
  <si>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</si>
  <si>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</si>
  <si>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</si>
  <si>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</si>
  <si>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</si>
  <si>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</si>
  <si>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</si>
  <si>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</si>
  <si>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</si>
  <si>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</si>
  <si>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</si>
  <si>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</si>
  <si>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</si>
  <si>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</si>
  <si>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</si>
  <si>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</si>
  <si>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</si>
  <si>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</si>
  <si>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</si>
  <si>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</si>
  <si>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</si>
  <si>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</si>
  <si>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</si>
  <si>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</si>
  <si>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</si>
  <si>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</si>
  <si>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</si>
  <si>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</si>
  <si>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</si>
  <si>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</si>
  <si>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</si>
  <si>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</si>
  <si>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</si>
  <si>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</si>
  <si>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</si>
  <si>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</si>
  <si>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</si>
  <si>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</si>
  <si>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</si>
  <si>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</si>
  <si>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</si>
  <si>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</si>
  <si>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</si>
  <si>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</si>
  <si>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</si>
  <si>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</si>
  <si>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</si>
  <si>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</si>
  <si>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</si>
  <si>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</si>
  <si>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</si>
  <si>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</si>
  <si>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</si>
  <si>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</si>
  <si>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</si>
  <si>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</si>
  <si>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</si>
  <si>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</si>
  <si>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</si>
  <si>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</si>
  <si>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</si>
  <si>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</si>
  <si>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</si>
  <si>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</si>
  <si>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</si>
  <si>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</si>
  <si>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</si>
  <si>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</si>
  <si>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</si>
  <si>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</si>
  <si>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</si>
  <si>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</si>
  <si>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</si>
  <si>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</si>
  <si>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</si>
  <si>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</si>
  <si>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</si>
  <si>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</si>
  <si>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</si>
  <si>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</si>
  <si>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</si>
  <si>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</si>
  <si>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</si>
  <si>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</si>
  <si>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</si>
  <si>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</si>
  <si>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</si>
  <si>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</si>
  <si>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</si>
  <si>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</si>
  <si>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</si>
  <si>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</si>
  <si>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</si>
  <si>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</si>
  <si>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</si>
  <si>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</si>
  <si>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</si>
  <si>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</si>
  <si>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</si>
  <si>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</si>
  <si>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</si>
  <si>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</si>
  <si>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</si>
  <si>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</si>
  <si>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</si>
  <si>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</si>
  <si>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</si>
  <si>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</si>
  <si>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</si>
  <si>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</si>
  <si>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</si>
  <si>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</si>
  <si>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</si>
  <si>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</si>
  <si>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</si>
  <si>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</si>
  <si>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</si>
  <si>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</si>
  <si>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</si>
  <si>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</si>
  <si>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</si>
  <si>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</si>
  <si>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</si>
  <si>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</si>
  <si>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</si>
  <si>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</si>
  <si>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</si>
  <si>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</si>
  <si>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</si>
  <si>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</si>
  <si>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</si>
  <si>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</si>
  <si>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</si>
  <si>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</si>
  <si>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</si>
  <si>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</si>
  <si>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</si>
  <si>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</si>
  <si>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</si>
  <si>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</si>
  <si>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</si>
  <si>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</si>
  <si>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</si>
  <si>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</si>
  <si>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</si>
  <si>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</si>
  <si>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</si>
  <si>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</si>
  <si>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</si>
  <si>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</si>
  <si>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</si>
  <si>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</si>
  <si>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</si>
  <si>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</si>
  <si>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</si>
  <si>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</si>
  <si>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</si>
  <si>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</si>
  <si>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</si>
  <si>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</si>
  <si>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</si>
  <si>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</si>
  <si>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</si>
  <si>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</si>
  <si>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</si>
  <si>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</si>
  <si>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</si>
  <si>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</si>
  <si>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</si>
  <si>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</si>
  <si>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</si>
  <si>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</si>
  <si>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</si>
  <si>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</si>
  <si>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</si>
  <si>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</si>
  <si>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</si>
  <si>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</si>
  <si>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</si>
  <si>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</si>
  <si>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</si>
  <si>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</si>
  <si>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</si>
  <si>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</si>
  <si>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</si>
  <si>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</si>
  <si>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</si>
  <si>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</si>
  <si>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</si>
  <si>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</si>
  <si>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</si>
  <si>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</si>
  <si>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</si>
  <si>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</si>
  <si>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</si>
  <si>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</si>
  <si>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</si>
  <si>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</si>
  <si>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</si>
  <si>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</si>
  <si>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</si>
  <si>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</si>
  <si>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</si>
  <si>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</si>
  <si>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</si>
  <si>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</si>
  <si>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</si>
  <si>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</si>
  <si>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</si>
  <si>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</si>
  <si>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</si>
  <si>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</si>
  <si>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</si>
  <si>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</si>
  <si>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</si>
  <si>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</si>
  <si>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</si>
  <si>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</si>
  <si>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</si>
  <si>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</si>
  <si>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</si>
  <si>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</si>
  <si>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</si>
  <si>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</si>
  <si>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</si>
  <si>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</si>
  <si>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</si>
  <si>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</si>
  <si>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</si>
  <si>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</si>
  <si>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</si>
  <si>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</si>
  <si>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</si>
  <si>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</si>
  <si>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</si>
  <si>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</si>
  <si>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</si>
  <si>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</si>
  <si>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</si>
  <si>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</si>
  <si>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</si>
  <si>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</si>
  <si>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</si>
  <si>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</si>
  <si>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</si>
  <si>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</si>
  <si>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</si>
  <si>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</si>
  <si>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</si>
  <si>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</si>
  <si>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</si>
  <si>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</si>
  <si>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</si>
  <si>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</si>
  <si>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</si>
  <si>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</si>
  <si>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</si>
  <si>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</si>
  <si>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</si>
  <si>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</si>
  <si>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</si>
  <si>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</si>
  <si>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</si>
  <si>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</si>
  <si>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</si>
  <si>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</si>
  <si>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</si>
  <si>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</si>
  <si>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</si>
  <si>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</si>
  <si>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</si>
  <si>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</si>
  <si>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</si>
  <si>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</si>
  <si>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</si>
  <si>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</si>
  <si>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</si>
  <si>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</si>
  <si>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</si>
  <si>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</si>
  <si>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</si>
  <si>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</si>
  <si>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</si>
  <si>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</si>
  <si>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</si>
  <si>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</si>
  <si>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</si>
  <si>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</si>
  <si>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</si>
  <si>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</si>
  <si>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</si>
  <si>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</si>
  <si>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</si>
  <si>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</si>
  <si>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</si>
  <si>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</si>
  <si>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</si>
  <si>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</si>
  <si>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</si>
  <si>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</si>
  <si>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</si>
  <si>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</si>
  <si>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</si>
  <si>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</si>
  <si>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</si>
  <si>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</si>
  <si>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</si>
  <si>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</si>
  <si>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</si>
  <si>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</si>
  <si>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</si>
  <si>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</si>
  <si>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</si>
  <si>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</si>
  <si>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</si>
  <si>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</si>
  <si>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</si>
  <si>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</si>
  <si>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</si>
  <si>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</si>
  <si>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</si>
  <si>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</si>
  <si>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</si>
  <si>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</si>
  <si>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</si>
  <si>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</si>
  <si>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</si>
  <si>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</si>
  <si>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</si>
  <si>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</si>
  <si>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</si>
  <si>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</si>
  <si>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</si>
  <si>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</si>
  <si>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</si>
  <si>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</si>
  <si>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</si>
  <si>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</si>
  <si>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</si>
  <si>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</si>
  <si>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</si>
  <si>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</si>
  <si>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</si>
  <si>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</si>
  <si>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</si>
  <si>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</si>
  <si>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</si>
  <si>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</si>
  <si>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</si>
  <si>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</si>
  <si>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</si>
  <si>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</si>
  <si>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</si>
  <si>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</si>
  <si>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</si>
  <si>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</si>
  <si>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</si>
  <si>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</si>
  <si>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</si>
  <si>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</si>
  <si>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</si>
  <si>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</si>
  <si>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</si>
  <si>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</si>
  <si>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</si>
  <si>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</si>
  <si>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</si>
  <si>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</si>
  <si>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</si>
  <si>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</si>
  <si>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</si>
  <si>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</si>
  <si>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</si>
  <si>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</si>
  <si>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</si>
  <si>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</si>
  <si>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</si>
  <si>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</si>
  <si>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</si>
  <si>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</si>
  <si>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</si>
  <si>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</si>
  <si>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</si>
  <si>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</si>
  <si>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</si>
  <si>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</si>
  <si>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</si>
  <si>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</si>
  <si>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</si>
  <si>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</si>
  <si>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</si>
  <si>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</si>
  <si>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</si>
  <si>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</si>
  <si>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</si>
  <si>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</si>
  <si>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</si>
  <si>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</si>
  <si>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</si>
  <si>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</si>
  <si>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</si>
  <si>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</si>
  <si>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</si>
  <si>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</si>
  <si>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</si>
  <si>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</si>
  <si>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</si>
  <si>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</si>
  <si>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</si>
  <si>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</si>
  <si>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</si>
  <si>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</si>
  <si>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</si>
  <si>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</si>
  <si>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</si>
  <si>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</si>
  <si>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</si>
  <si>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</si>
  <si>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</si>
  <si>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</si>
  <si>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</si>
  <si>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</si>
  <si>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</si>
  <si>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</si>
  <si>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</si>
  <si>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</si>
  <si>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</si>
  <si>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</si>
  <si>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</si>
  <si>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</si>
  <si>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</si>
  <si>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</si>
  <si>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</si>
  <si>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</si>
  <si>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</si>
  <si>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</si>
  <si>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</si>
  <si>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</si>
  <si>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</si>
  <si>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</si>
  <si>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</si>
  <si>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</si>
  <si>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</si>
  <si>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</si>
  <si>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</si>
  <si>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</si>
  <si>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</si>
  <si>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</si>
  <si>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</si>
  <si>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</si>
  <si>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</si>
  <si>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</si>
  <si>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</si>
  <si>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</si>
  <si>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</si>
  <si>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</si>
  <si>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</si>
  <si>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</si>
  <si>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</si>
  <si>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</si>
  <si>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</si>
  <si>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</si>
  <si>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</si>
  <si>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</si>
  <si>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</si>
  <si>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</si>
  <si>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</si>
  <si>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</si>
  <si>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</si>
  <si>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</si>
  <si>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</si>
  <si>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</si>
  <si>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</si>
  <si>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</si>
  <si>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</si>
  <si>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</si>
  <si>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</si>
  <si>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</si>
  <si>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</si>
  <si>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</si>
  <si>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</si>
  <si>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</si>
  <si>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</si>
  <si>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</si>
  <si>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</si>
  <si>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</si>
  <si>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</si>
  <si>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</si>
  <si>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</si>
  <si>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</si>
  <si>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</si>
  <si>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</si>
  <si>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</si>
  <si>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</si>
  <si>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</si>
  <si>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</si>
  <si>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</si>
  <si>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</si>
  <si>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</si>
  <si>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</si>
  <si>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</si>
  <si>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</si>
  <si>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</si>
  <si>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</si>
  <si>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</si>
  <si>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</si>
  <si>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</si>
  <si>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</si>
  <si>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</si>
  <si>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</si>
  <si>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</si>
  <si>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</si>
  <si>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</si>
  <si>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</si>
  <si>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</si>
  <si>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</si>
  <si>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</si>
  <si>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</si>
  <si>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</si>
  <si>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</si>
  <si>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</si>
  <si>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</si>
  <si>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</si>
  <si>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</si>
  <si>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</si>
  <si>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</si>
  <si>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</si>
  <si>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</si>
  <si>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</si>
  <si>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</si>
  <si>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</si>
  <si>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</si>
  <si>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</si>
  <si>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</si>
  <si>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</si>
  <si>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</si>
  <si>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</si>
  <si>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</si>
  <si>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</si>
  <si>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</si>
  <si>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</si>
  <si>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</si>
  <si>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</si>
  <si>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</si>
  <si>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</si>
  <si>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</si>
  <si>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</si>
  <si>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</si>
  <si>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</si>
  <si>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</si>
  <si>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</si>
  <si>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</si>
  <si>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</si>
  <si>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</si>
  <si>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</si>
  <si>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</si>
  <si>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</si>
  <si>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</si>
  <si>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</si>
  <si>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</si>
  <si>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</si>
  <si>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</si>
  <si>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</si>
  <si>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</si>
  <si>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</si>
  <si>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</si>
  <si>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</si>
  <si>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</si>
  <si>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</si>
  <si>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</si>
  <si>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</si>
  <si>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</si>
  <si>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</si>
  <si>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</si>
  <si>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</si>
  <si>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</si>
  <si>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</si>
  <si>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</si>
  <si>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</si>
  <si>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</si>
  <si>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</si>
  <si>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</si>
  <si>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</si>
  <si>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</si>
  <si>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</si>
  <si>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</si>
  <si>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</si>
  <si>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</si>
  <si>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</si>
  <si>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</si>
  <si>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</si>
  <si>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</si>
  <si>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</si>
  <si>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</si>
  <si>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</si>
  <si>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</si>
  <si>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</si>
  <si>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</si>
  <si>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</si>
  <si>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</si>
  <si>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</si>
  <si>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</si>
  <si>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</si>
  <si>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</si>
  <si>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</si>
  <si>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</si>
  <si>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</si>
  <si>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</si>
  <si>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</si>
  <si>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</si>
  <si>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</si>
  <si>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</si>
  <si>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</si>
  <si>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</si>
  <si>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</si>
  <si>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</si>
  <si>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</si>
  <si>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</si>
  <si>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</si>
  <si>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</si>
  <si>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</si>
  <si>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</si>
  <si>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</si>
  <si>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</si>
  <si>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</si>
  <si>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</si>
  <si>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</si>
  <si>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</si>
  <si>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</si>
  <si>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</si>
  <si>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</si>
  <si>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</si>
  <si>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</si>
  <si>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</si>
  <si>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</si>
  <si>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</si>
  <si>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</si>
  <si>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</si>
  <si>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</si>
  <si>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</si>
  <si>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</si>
  <si>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</si>
  <si>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</si>
  <si>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</si>
  <si>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</si>
  <si>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</si>
  <si>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</si>
  <si>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</si>
  <si>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</si>
  <si>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</si>
  <si>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</si>
  <si>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</si>
  <si>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</si>
  <si>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</si>
  <si>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</si>
  <si>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</si>
  <si>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</si>
  <si>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</si>
  <si>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</si>
  <si>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</si>
  <si>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</si>
  <si>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</si>
  <si>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</si>
  <si>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</si>
  <si>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</si>
  <si>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</si>
  <si>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</si>
  <si>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</si>
  <si>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</si>
  <si>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</si>
  <si>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</si>
  <si>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</si>
  <si>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</si>
  <si>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</si>
  <si>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</si>
  <si>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</si>
  <si>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</si>
  <si>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</si>
  <si>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</si>
  <si>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</si>
  <si>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</si>
  <si>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</si>
  <si>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</si>
  <si>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</si>
  <si>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</si>
  <si>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</si>
  <si>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</si>
  <si>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</si>
  <si>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</si>
  <si>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</si>
  <si>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</si>
  <si>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</si>
  <si>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</si>
  <si>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</si>
  <si>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</si>
  <si>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</si>
  <si>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</si>
  <si>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</si>
  <si>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</si>
  <si>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</si>
  <si>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</si>
  <si>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</si>
  <si>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</si>
  <si>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</si>
  <si>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</si>
  <si>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</si>
  <si>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</si>
  <si>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</si>
  <si>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</si>
  <si>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</si>
  <si>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</si>
  <si>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</si>
  <si>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</si>
  <si>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</si>
  <si>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</si>
  <si>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</si>
  <si>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</si>
  <si>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</si>
  <si>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</si>
  <si>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</si>
  <si>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</si>
  <si>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</si>
  <si>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</si>
  <si>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</si>
  <si>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</si>
  <si>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</si>
  <si>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</si>
  <si>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</si>
  <si>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</si>
  <si>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</si>
  <si>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</si>
  <si>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</si>
  <si>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</si>
  <si>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</si>
  <si>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</si>
  <si>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</si>
  <si>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</si>
  <si>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</si>
  <si>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</si>
  <si>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</si>
  <si>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</si>
  <si>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</si>
  <si>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</si>
  <si>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</si>
  <si>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</si>
  <si>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</si>
  <si>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</si>
  <si>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</si>
  <si>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</si>
  <si>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</si>
  <si>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</si>
  <si>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</si>
  <si>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</si>
  <si>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</si>
  <si>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</si>
  <si>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</si>
  <si>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</si>
  <si>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</si>
  <si>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</si>
  <si>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</si>
  <si>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</si>
  <si>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</si>
  <si>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</si>
  <si>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</si>
  <si>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</si>
  <si>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</si>
  <si>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</si>
  <si>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</si>
  <si>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</si>
  <si>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</si>
  <si>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</si>
  <si>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</si>
  <si>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</si>
  <si>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</si>
  <si>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</si>
  <si>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</si>
  <si>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</si>
  <si>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</si>
  <si>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</si>
  <si>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</si>
  <si>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</si>
  <si>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</si>
  <si>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</si>
  <si>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</si>
  <si>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</si>
  <si>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</si>
  <si>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</si>
  <si>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</si>
  <si>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</si>
  <si>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</si>
  <si>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</si>
  <si>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</si>
  <si>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</si>
  <si>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</si>
  <si>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</si>
  <si>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</si>
  <si>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</si>
  <si>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</si>
  <si>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</si>
  <si>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</si>
  <si>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</si>
  <si>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</si>
  <si>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</si>
  <si>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</si>
  <si>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</si>
  <si>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</si>
  <si>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</si>
  <si>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</si>
  <si>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</si>
  <si>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</si>
  <si>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</si>
  <si>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</si>
  <si>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</si>
  <si>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</si>
  <si>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</si>
  <si>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</si>
  <si>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</si>
  <si>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</si>
  <si>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</si>
  <si>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</si>
  <si>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</si>
  <si>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</si>
  <si>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</si>
  <si>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</si>
  <si>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</si>
  <si>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</si>
  <si>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</si>
  <si>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</si>
  <si>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</si>
  <si>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</si>
  <si>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</si>
  <si>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</si>
  <si>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</si>
  <si>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</si>
  <si>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</si>
  <si>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</si>
  <si>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</si>
  <si>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</si>
  <si>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</si>
  <si>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</si>
  <si>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</si>
  <si>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</si>
  <si>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</si>
  <si>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</si>
  <si>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</si>
  <si>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</si>
  <si>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</si>
  <si>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</si>
  <si>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</si>
  <si>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</si>
  <si>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</si>
  <si>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</si>
  <si>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</si>
  <si>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</si>
  <si>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</si>
  <si>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</si>
  <si>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</si>
  <si>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</si>
  <si>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</si>
  <si>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</si>
  <si>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</si>
  <si>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</si>
  <si>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</si>
  <si>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</si>
  <si>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</si>
  <si>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</si>
  <si>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</si>
  <si>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</si>
  <si>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</si>
  <si>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</si>
  <si>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</si>
  <si>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</si>
  <si>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</si>
  <si>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</si>
  <si>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</si>
  <si>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</si>
  <si>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</si>
  <si>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</si>
  <si>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</si>
  <si>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</si>
  <si>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</si>
  <si>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</si>
  <si>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</si>
  <si>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</si>
  <si>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</si>
  <si>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</si>
  <si>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</si>
  <si>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</si>
  <si>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</si>
  <si>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</si>
  <si>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</si>
  <si>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</si>
  <si>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</si>
  <si>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</si>
  <si>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</si>
  <si>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</si>
  <si>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</si>
  <si>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</si>
  <si>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</si>
  <si>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</si>
  <si>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</si>
  <si>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</si>
  <si>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</si>
  <si>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</si>
  <si>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</si>
  <si>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</si>
  <si>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</si>
  <si>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</si>
  <si>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</si>
  <si>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</si>
  <si>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</si>
  <si>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</si>
  <si>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</si>
  <si>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</si>
  <si>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</si>
  <si>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</si>
  <si>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</si>
  <si>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</si>
  <si>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</si>
  <si>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</si>
  <si>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</si>
  <si>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</si>
  <si>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</si>
  <si>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</si>
  <si>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</si>
  <si>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</si>
  <si>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</si>
  <si>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</si>
  <si>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</si>
  <si>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</si>
  <si>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</si>
  <si>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</si>
  <si>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</si>
  <si>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</si>
  <si>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</si>
  <si>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</si>
  <si>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</si>
  <si>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</si>
  <si>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</si>
  <si>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</si>
  <si>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</si>
  <si>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</si>
  <si>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</si>
  <si>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</si>
  <si>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</si>
  <si>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</si>
  <si>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</si>
  <si>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</si>
  <si>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</si>
  <si>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</si>
  <si>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</si>
  <si>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</si>
  <si>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</si>
  <si>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</si>
  <si>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</si>
  <si>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</si>
  <si>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</si>
  <si>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</si>
  <si>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</si>
  <si>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</si>
  <si>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</si>
  <si>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</si>
  <si>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</si>
  <si>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</si>
  <si>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</si>
  <si>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</si>
  <si>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</si>
  <si>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</si>
  <si>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</si>
  <si>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</si>
  <si>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</si>
  <si>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</si>
  <si>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</si>
  <si>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</si>
  <si>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</si>
  <si>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</si>
  <si>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</si>
  <si>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</si>
  <si>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</si>
  <si>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</si>
  <si>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</si>
  <si>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</si>
  <si>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</si>
  <si>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</si>
  <si>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</si>
  <si>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</si>
  <si>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</si>
  <si>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</si>
  <si>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</si>
  <si>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</si>
  <si>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</si>
  <si>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</si>
  <si>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</si>
  <si>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</si>
  <si>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</si>
  <si>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</si>
  <si>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</si>
  <si>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</si>
  <si>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</si>
  <si>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</si>
  <si>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</si>
  <si>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</si>
  <si>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</si>
  <si>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</si>
  <si>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</si>
  <si>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</si>
  <si>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</si>
  <si>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</si>
  <si>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</si>
  <si>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</si>
  <si>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</si>
  <si>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</si>
  <si>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</si>
  <si>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</si>
  <si>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</si>
  <si>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</si>
  <si>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</si>
  <si>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</si>
  <si>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</si>
  <si>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</si>
  <si>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</si>
  <si>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</si>
  <si>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</si>
  <si>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</si>
  <si>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</si>
  <si>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</si>
  <si>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</si>
  <si>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</si>
  <si>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</si>
  <si>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</si>
  <si>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</si>
  <si>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</si>
  <si>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</si>
  <si>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</si>
  <si>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</si>
  <si>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</si>
  <si>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</si>
  <si>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</si>
  <si>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</si>
  <si>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</si>
  <si>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</si>
  <si>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</si>
  <si>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</si>
  <si>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</si>
  <si>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</si>
  <si>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</si>
  <si>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</si>
  <si>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</si>
  <si>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</si>
  <si>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</si>
  <si>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</si>
  <si>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</si>
  <si>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</si>
  <si>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</si>
  <si>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</si>
  <si>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</si>
  <si>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</si>
  <si>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</si>
  <si>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</si>
  <si>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</si>
  <si>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</si>
  <si>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</si>
  <si>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</si>
  <si>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</si>
  <si>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</si>
  <si>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</si>
  <si>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</si>
  <si>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</si>
  <si>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</si>
  <si>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</si>
  <si>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</si>
  <si>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</si>
  <si>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</si>
  <si>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</si>
  <si>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</si>
  <si>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</si>
  <si>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</si>
  <si>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</si>
  <si>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</si>
  <si>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</si>
  <si>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</si>
  <si>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</si>
  <si>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</si>
  <si>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</si>
  <si>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</si>
  <si>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</si>
  <si>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</si>
  <si>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</si>
  <si>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</si>
  <si>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</si>
  <si>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</si>
  <si>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</si>
  <si>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</si>
  <si>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</si>
  <si>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</si>
  <si>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</si>
  <si>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</si>
  <si>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</si>
  <si>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</si>
  <si>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</si>
  <si>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</si>
  <si>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</si>
  <si>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</si>
  <si>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</si>
  <si>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</si>
  <si>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</si>
  <si>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</si>
  <si>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</si>
  <si>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</si>
  <si>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</si>
  <si>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</si>
  <si>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</si>
  <si>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</si>
  <si>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</si>
  <si>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</si>
  <si>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</si>
  <si>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</si>
  <si>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</si>
  <si>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</si>
  <si>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</si>
  <si>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</si>
  <si>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</si>
  <si>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</si>
  <si>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</si>
  <si>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</si>
  <si>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</si>
  <si>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</si>
  <si>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</si>
  <si>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</si>
  <si>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</si>
  <si>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</si>
  <si>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</si>
  <si>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</si>
  <si>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</si>
  <si>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</si>
  <si>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</si>
  <si>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</si>
  <si>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</si>
  <si>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</si>
  <si>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</si>
  <si>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</si>
  <si>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</si>
  <si>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</si>
  <si>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</si>
  <si>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</si>
  <si>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</si>
  <si>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</si>
  <si>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</si>
  <si>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</si>
  <si>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</si>
  <si>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</si>
  <si>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</si>
  <si>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</si>
  <si>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</si>
  <si>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</si>
  <si>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</si>
  <si>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</si>
  <si>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</si>
  <si>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</si>
  <si>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</si>
  <si>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</si>
  <si>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</si>
  <si>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</si>
  <si>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</si>
  <si>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</si>
  <si>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</si>
  <si>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</si>
  <si>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</si>
  <si>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</si>
  <si>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</si>
  <si>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</si>
  <si>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</si>
  <si>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</si>
  <si>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</si>
  <si>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</si>
  <si>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</si>
  <si>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</si>
  <si>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</si>
  <si>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</si>
  <si>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</si>
  <si>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</si>
  <si>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</si>
  <si>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</si>
  <si>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</si>
  <si>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</si>
  <si>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</si>
  <si>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</si>
  <si>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</si>
  <si>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</si>
  <si>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</si>
  <si>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</si>
  <si>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</si>
  <si>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</si>
  <si>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</si>
  <si>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</si>
  <si>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</si>
  <si>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</si>
  <si>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</si>
  <si>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</si>
  <si>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</si>
  <si>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</si>
  <si>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</si>
  <si>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</si>
  <si>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</si>
  <si>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</si>
  <si>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</si>
  <si>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</si>
  <si>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</si>
  <si>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</si>
  <si>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</si>
  <si>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</si>
  <si>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</si>
  <si>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</si>
  <si>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</si>
  <si>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</si>
  <si>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</si>
  <si>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</si>
  <si>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</si>
  <si>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</si>
  <si>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</si>
  <si>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</si>
  <si>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</si>
  <si>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</si>
  <si>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</si>
  <si>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</si>
  <si>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</si>
  <si>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</si>
  <si>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</si>
  <si>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</si>
  <si>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</si>
  <si>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</si>
  <si>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</si>
  <si>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</si>
  <si>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</si>
  <si>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</si>
  <si>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</si>
  <si>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</si>
  <si>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</si>
  <si>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</si>
  <si>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</si>
  <si>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</si>
  <si>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</si>
  <si>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</si>
  <si>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</si>
  <si>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</si>
  <si>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</si>
  <si>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</si>
  <si>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</si>
  <si>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</si>
  <si>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</si>
  <si>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</si>
  <si>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</si>
  <si>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</si>
  <si>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</si>
  <si>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</si>
  <si>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</si>
  <si>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</si>
  <si>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</si>
  <si>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</si>
  <si>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</si>
  <si>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</si>
  <si>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</si>
  <si>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</si>
  <si>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</si>
  <si>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</si>
  <si>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</si>
  <si>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</si>
  <si>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</si>
  <si>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</si>
  <si>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</si>
  <si>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</si>
  <si>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</si>
  <si>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</si>
  <si>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</si>
  <si>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</si>
  <si>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</si>
  <si>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</si>
  <si>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</si>
  <si>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</si>
  <si>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</si>
  <si>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</si>
  <si>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</si>
  <si>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</si>
  <si>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</si>
  <si>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</si>
  <si>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</si>
  <si>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</si>
  <si>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</si>
  <si>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</si>
  <si>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</si>
  <si>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</si>
  <si>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</si>
  <si>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</si>
  <si>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</si>
  <si>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</si>
  <si>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</si>
  <si>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</si>
  <si>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</si>
  <si>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</si>
  <si>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</si>
  <si>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</si>
  <si>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</si>
  <si>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</si>
  <si>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</si>
  <si>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</si>
  <si>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</si>
  <si>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</si>
  <si>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</si>
  <si>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</si>
  <si>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</si>
  <si>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</si>
  <si>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</si>
  <si>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</si>
  <si>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</si>
  <si>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</si>
  <si>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</si>
  <si>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</si>
  <si>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</si>
  <si>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</si>
  <si>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</si>
  <si>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</si>
  <si>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</si>
  <si>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</si>
  <si>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</si>
  <si>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</si>
  <si>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</si>
  <si>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</si>
  <si>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</si>
  <si>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</si>
  <si>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</si>
  <si>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</si>
  <si>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</si>
  <si>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</si>
  <si>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</si>
  <si>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</si>
  <si>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</si>
  <si>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</si>
  <si>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</si>
  <si>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</si>
  <si>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</si>
  <si>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</si>
  <si>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</si>
  <si>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</si>
  <si>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</si>
  <si>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</si>
  <si>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</si>
  <si>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</si>
  <si>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</si>
  <si>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</si>
  <si>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</si>
  <si>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</si>
  <si>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</si>
  <si>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</si>
  <si>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</si>
  <si>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</si>
  <si>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</si>
  <si>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</si>
  <si>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</si>
  <si>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</si>
  <si>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</si>
  <si>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</si>
  <si>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</si>
  <si>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</si>
  <si>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</si>
  <si>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</si>
  <si>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</si>
  <si>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</si>
  <si>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</si>
  <si>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</si>
  <si>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</si>
  <si>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</si>
  <si>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</si>
  <si>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</si>
  <si>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</si>
  <si>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</si>
  <si>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</si>
  <si>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</si>
  <si>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</si>
  <si>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</si>
  <si>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</si>
  <si>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</si>
  <si>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</si>
  <si>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</si>
  <si>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</si>
  <si>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</si>
  <si>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</si>
  <si>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</si>
  <si>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</si>
  <si>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</si>
  <si>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</si>
  <si>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</si>
  <si>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</si>
  <si>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</si>
  <si>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</si>
  <si>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</si>
  <si>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</si>
  <si>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</si>
  <si>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</si>
  <si>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</si>
  <si>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</si>
  <si>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</si>
  <si>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</si>
  <si>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</si>
  <si>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</si>
  <si>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</si>
  <si>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</si>
  <si>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</si>
  <si>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</si>
  <si>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</si>
  <si>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</si>
  <si>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</si>
  <si>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</si>
  <si>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</si>
  <si>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</si>
  <si>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</si>
  <si>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</si>
  <si>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</si>
  <si>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</si>
  <si>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</si>
  <si>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</si>
  <si>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</si>
  <si>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</si>
  <si>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</si>
  <si>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</si>
  <si>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</si>
  <si>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</si>
  <si>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</si>
  <si>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</si>
  <si>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</si>
  <si>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</si>
  <si>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</si>
  <si>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</si>
  <si>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</si>
  <si>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</si>
  <si>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</si>
  <si>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</si>
  <si>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</si>
  <si>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</si>
  <si>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</si>
  <si>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</si>
  <si>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</si>
  <si>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</si>
  <si>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</si>
  <si>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</si>
  <si>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</si>
  <si>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</si>
  <si>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</si>
  <si>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</si>
  <si>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</si>
  <si>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</si>
  <si>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</si>
  <si>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</si>
  <si>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</si>
  <si>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</si>
  <si>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</si>
  <si>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</si>
  <si>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</si>
  <si>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</si>
  <si>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</si>
  <si>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</si>
  <si>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</si>
  <si>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</si>
  <si>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</si>
  <si>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</si>
  <si>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</si>
  <si>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</si>
  <si>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</si>
  <si>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</si>
  <si>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</si>
  <si>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</si>
  <si>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</si>
  <si>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</si>
  <si>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</si>
  <si>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</si>
  <si>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</si>
  <si>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</si>
  <si>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</si>
  <si>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</si>
  <si>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</si>
  <si>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</si>
  <si>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</si>
  <si>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</si>
  <si>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</si>
  <si>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</si>
  <si>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</si>
  <si>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</si>
  <si>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</si>
  <si>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</si>
  <si>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</si>
  <si>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</si>
  <si>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</si>
  <si>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</si>
  <si>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</si>
  <si>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</si>
  <si>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</si>
  <si>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</si>
  <si>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</si>
  <si>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</si>
  <si>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</si>
  <si>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</si>
  <si>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</si>
  <si>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</si>
  <si>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</si>
  <si>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</si>
  <si>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</si>
  <si>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</si>
  <si>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</si>
  <si>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</si>
  <si>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</si>
  <si>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</si>
  <si>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</si>
  <si>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</si>
  <si>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</si>
  <si>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</si>
  <si>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</si>
  <si>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</si>
  <si>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</si>
  <si>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</si>
  <si>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</si>
  <si>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</si>
  <si>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</si>
  <si>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</si>
  <si>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</si>
  <si>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</si>
  <si>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</si>
  <si>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</si>
  <si>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</si>
  <si>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</si>
  <si>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</si>
  <si>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</si>
  <si>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</si>
  <si>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</si>
  <si>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</si>
  <si>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</si>
  <si>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</si>
  <si>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</si>
  <si>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</si>
  <si>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</si>
  <si>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</si>
  <si>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</si>
  <si>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</si>
  <si>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</si>
  <si>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</si>
  <si>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</si>
  <si>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</si>
  <si>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</si>
  <si>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</si>
  <si>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</si>
  <si>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</si>
  <si>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</si>
  <si>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</si>
  <si>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</si>
  <si>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</si>
  <si>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</si>
  <si>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</si>
  <si>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</si>
  <si>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</si>
  <si>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</si>
  <si>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</si>
  <si>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</si>
  <si>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</si>
  <si>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</si>
  <si>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</si>
  <si>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</si>
  <si>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</si>
  <si>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</si>
  <si>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</si>
  <si>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</si>
  <si>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</si>
  <si>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</si>
  <si>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</si>
  <si>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</si>
  <si>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</si>
  <si>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</si>
  <si>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</si>
  <si>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</si>
  <si>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</si>
  <si>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</si>
  <si>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</si>
  <si>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</si>
  <si>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</si>
  <si>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</si>
  <si>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</si>
  <si>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</si>
  <si>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</si>
  <si>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</si>
  <si>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</si>
  <si>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</si>
  <si>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</si>
  <si>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</si>
  <si>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</si>
  <si>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</si>
  <si>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</si>
  <si>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</si>
  <si>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</si>
  <si>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</si>
  <si>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</si>
  <si>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</si>
  <si>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</si>
  <si>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</si>
  <si>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</si>
  <si>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</si>
  <si>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</si>
  <si>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</si>
  <si>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</si>
  <si>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</si>
  <si>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</si>
  <si>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</si>
  <si>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</si>
  <si>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</si>
  <si>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</si>
  <si>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</si>
  <si>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</si>
  <si>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</si>
  <si>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</si>
  <si>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</si>
  <si>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</si>
  <si>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</si>
  <si>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</si>
  <si>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</si>
  <si>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</si>
  <si>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</si>
  <si>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</si>
  <si>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</si>
  <si>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</si>
  <si>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</si>
  <si>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</si>
  <si>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</si>
  <si>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</si>
  <si>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</si>
  <si>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</si>
  <si>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</si>
  <si>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</si>
  <si>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</si>
  <si>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</si>
  <si>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</si>
  <si>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</si>
  <si>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</si>
  <si>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</si>
  <si>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</si>
  <si>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</si>
  <si>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</si>
  <si>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</si>
  <si>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</si>
  <si>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</si>
  <si>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</si>
  <si>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</si>
  <si>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</si>
  <si>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</si>
  <si>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</si>
  <si>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</si>
  <si>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</si>
  <si>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</si>
  <si>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</si>
  <si>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</si>
  <si>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</si>
  <si>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</si>
  <si>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</si>
  <si>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</si>
  <si>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</si>
  <si>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</si>
  <si>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</si>
  <si>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</si>
  <si>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</si>
  <si>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</si>
  <si>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</si>
  <si>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</si>
  <si>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</si>
  <si>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</si>
  <si>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</si>
  <si>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</si>
  <si>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</si>
  <si>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</si>
  <si>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</si>
  <si>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</si>
  <si>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</si>
  <si>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</si>
  <si>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</si>
  <si>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</si>
  <si>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</si>
  <si>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</si>
  <si>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</si>
  <si>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</si>
  <si>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</si>
  <si>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</si>
  <si>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</si>
  <si>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</si>
  <si>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</si>
  <si>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</si>
  <si>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</si>
  <si>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</si>
  <si>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</si>
  <si>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</si>
  <si>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</si>
  <si>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</si>
  <si>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</si>
  <si>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</si>
  <si>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</si>
  <si>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</si>
  <si>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</si>
  <si>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</si>
  <si>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</si>
  <si>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</si>
  <si>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</si>
  <si>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</si>
  <si>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</si>
  <si>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</si>
  <si>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</si>
  <si>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</si>
  <si>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</si>
  <si>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</si>
  <si>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</si>
  <si>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</si>
  <si>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</si>
  <si>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</si>
  <si>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</si>
  <si>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</si>
  <si>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</si>
  <si>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</si>
  <si>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</si>
  <si>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</si>
  <si>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</si>
  <si>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</si>
  <si>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</si>
  <si>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</si>
  <si>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</si>
  <si>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</si>
  <si>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</si>
  <si>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</si>
  <si>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</si>
  <si>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</si>
  <si>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</si>
  <si>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</si>
  <si>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</si>
  <si>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</si>
  <si>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</si>
  <si>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</si>
  <si>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</si>
  <si>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</si>
  <si>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</si>
  <si>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</si>
  <si>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</si>
  <si>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</si>
  <si>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</si>
  <si>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</si>
  <si>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</si>
  <si>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</si>
  <si>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</si>
  <si>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</si>
  <si>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</si>
  <si>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</si>
  <si>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</si>
  <si>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</si>
  <si>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</si>
  <si>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</si>
  <si>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</si>
  <si>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</si>
  <si>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</si>
  <si>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</si>
  <si>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</si>
  <si>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</si>
  <si>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</si>
  <si>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</si>
  <si>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</si>
  <si>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</si>
  <si>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</si>
  <si>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</si>
  <si>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</si>
  <si>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</si>
  <si>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</si>
  <si>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</si>
  <si>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</si>
  <si>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</si>
  <si>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</si>
  <si>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</si>
  <si>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</si>
  <si>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</si>
  <si>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</si>
  <si>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</si>
  <si>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</si>
  <si>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</si>
  <si>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</si>
  <si>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</si>
  <si>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</si>
  <si>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</si>
  <si>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</si>
  <si>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</si>
  <si>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</si>
  <si>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</si>
  <si>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</si>
  <si>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</si>
  <si>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</si>
  <si>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</si>
  <si>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</si>
  <si>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</si>
  <si>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</si>
  <si>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</si>
  <si>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</si>
  <si>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</si>
  <si>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</si>
  <si>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</si>
  <si>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</si>
  <si>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</si>
  <si>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</si>
  <si>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</si>
  <si>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</si>
  <si>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</si>
  <si>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</si>
  <si>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</si>
  <si>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</si>
  <si>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</si>
  <si>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</si>
  <si>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</si>
  <si>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</si>
  <si>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</si>
  <si>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</si>
  <si>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</si>
  <si>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</si>
  <si>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</si>
  <si>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</si>
  <si>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</si>
  <si>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</si>
  <si>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</si>
  <si>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</si>
  <si>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</si>
  <si>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</si>
  <si>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</si>
  <si>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</si>
  <si>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</si>
  <si>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</si>
  <si>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</si>
  <si>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</si>
  <si>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</si>
  <si>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</si>
  <si>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</si>
  <si>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</si>
  <si>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</si>
  <si>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</si>
  <si>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</si>
  <si>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</si>
  <si>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</si>
  <si>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</si>
  <si>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</si>
  <si>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</si>
  <si>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</si>
  <si>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</si>
  <si>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</si>
  <si>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</si>
  <si>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</si>
  <si>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</si>
  <si>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</si>
  <si>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</si>
  <si>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</si>
  <si>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</si>
  <si>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</si>
  <si>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</si>
  <si>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</si>
  <si>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</si>
  <si>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</si>
  <si>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</si>
  <si>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</si>
  <si>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</si>
  <si>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</si>
  <si>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</si>
  <si>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</si>
  <si>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</si>
  <si>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</si>
  <si>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</si>
  <si>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</si>
  <si>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</si>
  <si>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</si>
  <si>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</si>
  <si>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</si>
  <si>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</si>
  <si>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</si>
  <si>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</si>
  <si>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</si>
  <si>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</si>
  <si>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</si>
  <si>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</si>
  <si>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</si>
  <si>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</si>
  <si>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</si>
  <si>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</si>
  <si>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</si>
  <si>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</si>
  <si>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</si>
  <si>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</si>
  <si>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</si>
  <si>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</si>
  <si>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</si>
  <si>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</si>
  <si>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</si>
  <si>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</si>
  <si>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</si>
  <si>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</si>
  <si>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</si>
  <si>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</si>
  <si>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</si>
  <si>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</si>
  <si>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</si>
  <si>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</si>
  <si>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</si>
  <si>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</si>
  <si>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</si>
  <si>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</si>
  <si>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</si>
  <si>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</si>
  <si>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</si>
  <si>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</si>
  <si>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</si>
  <si>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</si>
  <si>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</si>
  <si>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</si>
  <si>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</si>
  <si>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</si>
  <si>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</si>
  <si>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</si>
  <si>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</si>
  <si>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</si>
  <si>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</si>
  <si>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</si>
  <si>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</si>
  <si>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</si>
  <si>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</si>
  <si>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</si>
  <si>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</si>
  <si>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</si>
  <si>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</si>
  <si>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</si>
  <si>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</si>
  <si>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</si>
  <si>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</si>
  <si>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</si>
  <si>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</si>
  <si>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</si>
  <si>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</si>
  <si>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</si>
  <si>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</si>
  <si>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</si>
  <si>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</si>
  <si>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</si>
  <si>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</si>
  <si>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</si>
  <si>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</si>
  <si>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</si>
  <si>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</si>
  <si>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</si>
  <si>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</si>
  <si>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</si>
  <si>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</si>
  <si>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</si>
  <si>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</si>
  <si>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</si>
  <si>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</si>
  <si>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</si>
  <si>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</si>
  <si>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</si>
  <si>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</si>
  <si>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</si>
  <si>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</si>
  <si>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</si>
  <si>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</si>
  <si>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</si>
  <si>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</si>
  <si>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</si>
  <si>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</si>
  <si>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</si>
  <si>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</si>
  <si>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</si>
  <si>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</si>
  <si>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</si>
  <si>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</si>
  <si>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</si>
  <si>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</si>
  <si>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</si>
  <si>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</si>
  <si>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</si>
  <si>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</si>
  <si>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</si>
  <si>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</si>
  <si>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</si>
  <si>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</si>
  <si>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</si>
  <si>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</si>
  <si>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</si>
  <si>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</si>
  <si>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</si>
  <si>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</si>
  <si>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</si>
  <si>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</si>
  <si>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</si>
  <si>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</si>
  <si>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</si>
  <si>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</si>
  <si>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</si>
  <si>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</si>
  <si>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</si>
  <si>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</si>
  <si>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</si>
  <si>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</si>
  <si>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</si>
  <si>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</si>
  <si>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</si>
  <si>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</si>
  <si>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</si>
  <si>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</si>
  <si>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</si>
  <si>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</si>
  <si>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</si>
  <si>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</si>
  <si>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</si>
  <si>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</si>
  <si>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</si>
  <si>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</si>
  <si>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</si>
  <si>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</si>
  <si>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</si>
  <si>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</si>
  <si>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</si>
  <si>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</si>
  <si>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</si>
  <si>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</si>
  <si>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</si>
  <si>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</si>
  <si>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</si>
  <si>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</si>
  <si>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</si>
  <si>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</si>
  <si>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</si>
  <si>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</si>
  <si>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</si>
  <si>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</si>
  <si>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</si>
  <si>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</si>
  <si>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</si>
  <si>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</si>
  <si>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</si>
  <si>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</si>
  <si>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</si>
  <si>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</si>
  <si>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</si>
  <si>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</si>
  <si>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</si>
  <si>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</si>
  <si>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</si>
  <si>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</si>
  <si>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</si>
  <si>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</si>
  <si>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</si>
  <si>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</si>
  <si>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</si>
  <si>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</si>
  <si>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</si>
  <si>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</si>
  <si>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</si>
  <si>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</si>
  <si>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</si>
  <si>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</si>
  <si>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</si>
  <si>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</si>
  <si>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</si>
  <si>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</si>
  <si>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</si>
  <si>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</si>
  <si>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</si>
  <si>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</si>
  <si>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</si>
  <si>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</si>
  <si>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</si>
  <si>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</si>
  <si>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</si>
  <si>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</si>
  <si>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</si>
  <si>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</si>
  <si>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</si>
  <si>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</si>
  <si>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</si>
  <si>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</si>
  <si>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</si>
  <si>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</si>
  <si>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</si>
  <si>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</si>
  <si>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</si>
  <si>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</si>
  <si>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</si>
  <si>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</si>
  <si>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</si>
  <si>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</si>
  <si>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</si>
  <si>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</si>
  <si>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</si>
  <si>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</si>
  <si>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</si>
  <si>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</si>
  <si>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</si>
  <si>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</si>
  <si>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</si>
  <si>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</si>
  <si>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</si>
  <si>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</si>
  <si>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</si>
  <si>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</si>
  <si>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</si>
  <si>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</si>
  <si>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</si>
  <si>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</si>
  <si>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</si>
  <si>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</si>
  <si>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</si>
  <si>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</si>
  <si>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</si>
  <si>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</si>
  <si>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</si>
  <si>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</si>
  <si>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</si>
  <si>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</si>
  <si>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</si>
  <si>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</si>
  <si>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</si>
  <si>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</si>
  <si>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</si>
  <si>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</si>
  <si>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</si>
  <si>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</si>
  <si>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</si>
  <si>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</si>
  <si>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</si>
  <si>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</si>
  <si>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</si>
  <si>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</si>
  <si>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</si>
  <si>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</si>
  <si>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</si>
  <si>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</si>
  <si>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</si>
  <si>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</si>
  <si>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</si>
  <si>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</si>
  <si>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</si>
  <si>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</si>
  <si>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</si>
  <si>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</si>
  <si>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</si>
  <si>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</si>
  <si>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</si>
  <si>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</si>
  <si>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</si>
  <si>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</si>
  <si>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</si>
  <si>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</si>
  <si>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</si>
  <si>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</si>
  <si>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</si>
  <si>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</si>
  <si>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</si>
  <si>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</si>
  <si>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</si>
  <si>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</si>
  <si>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</si>
  <si>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</si>
  <si>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</si>
  <si>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</si>
  <si>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</si>
  <si>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</si>
  <si>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</si>
  <si>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</si>
  <si>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</si>
  <si>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</si>
  <si>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</si>
  <si>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</si>
  <si>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</si>
  <si>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</si>
  <si>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</si>
  <si>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</si>
  <si>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</si>
  <si>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</si>
  <si>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</si>
  <si>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</si>
  <si>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</si>
  <si>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</si>
  <si>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</si>
  <si>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</si>
  <si>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</si>
  <si>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</si>
  <si>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</si>
  <si>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</si>
  <si>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</si>
  <si>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</si>
  <si>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</si>
  <si>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</si>
  <si>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</si>
  <si>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</si>
  <si>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</si>
  <si>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</si>
  <si>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</si>
  <si>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</si>
  <si>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</si>
  <si>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</si>
  <si>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</si>
  <si>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</si>
  <si>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</si>
  <si>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</si>
  <si>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</si>
  <si>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</si>
  <si>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</si>
  <si>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</si>
  <si>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</si>
  <si>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</si>
  <si>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</si>
  <si>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</si>
  <si>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</si>
  <si>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</si>
  <si>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</si>
  <si>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</si>
  <si>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</si>
  <si>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</si>
  <si>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</si>
  <si>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</si>
  <si>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</si>
  <si>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</si>
  <si>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</si>
  <si>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</si>
  <si>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</si>
  <si>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</si>
  <si>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</si>
  <si>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</si>
  <si>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</si>
  <si>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</si>
  <si>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</si>
  <si>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</si>
  <si>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</si>
  <si>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</si>
  <si>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</si>
  <si>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</si>
  <si>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</si>
  <si>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</si>
  <si>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</si>
  <si>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</si>
  <si>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</si>
  <si>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</si>
  <si>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</si>
  <si>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</si>
  <si>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</si>
  <si>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</si>
  <si>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</si>
  <si>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</si>
  <si>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</si>
  <si>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</si>
  <si>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</si>
  <si>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</si>
  <si>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</si>
  <si>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</si>
  <si>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</si>
  <si>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</si>
  <si>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</si>
  <si>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</si>
  <si>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</si>
  <si>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</si>
  <si>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</si>
  <si>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</si>
  <si>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</si>
  <si>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</si>
  <si>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</si>
  <si>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</si>
  <si>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</si>
  <si>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</si>
  <si>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</si>
  <si>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</si>
  <si>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</si>
  <si>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</si>
  <si>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</si>
  <si>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</si>
  <si>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</si>
  <si>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</si>
  <si>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</si>
  <si>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</si>
  <si>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</si>
  <si>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</si>
  <si>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</si>
  <si>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</si>
  <si>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</si>
  <si>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</si>
  <si>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</si>
  <si>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</si>
  <si>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</si>
  <si>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</si>
  <si>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</si>
  <si>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</si>
  <si>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</si>
  <si>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</si>
  <si>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</si>
  <si>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</si>
  <si>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</si>
  <si>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</si>
  <si>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</si>
  <si>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</si>
  <si>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</si>
  <si>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</si>
  <si>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</si>
  <si>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</si>
  <si>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</si>
  <si>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</si>
  <si>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</si>
  <si>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</si>
  <si>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</si>
  <si>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</si>
  <si>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</si>
  <si>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</si>
  <si>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</si>
  <si>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</si>
  <si>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</si>
  <si>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</si>
  <si>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</si>
  <si>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</si>
  <si>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</si>
  <si>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</si>
  <si>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</si>
  <si>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</si>
  <si>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</si>
  <si>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</si>
  <si>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</si>
  <si>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</si>
  <si>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</si>
  <si>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</si>
  <si>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</si>
  <si>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</si>
  <si>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</si>
  <si>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</si>
  <si>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</si>
  <si>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</si>
  <si>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</si>
  <si>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</si>
  <si>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</si>
  <si>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</si>
  <si>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</si>
  <si>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</si>
  <si>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</si>
  <si>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</si>
  <si>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</si>
  <si>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</si>
  <si>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</si>
  <si>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</si>
  <si>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</si>
  <si>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</si>
  <si>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</si>
  <si>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</si>
  <si>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</si>
  <si>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</si>
  <si>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</si>
  <si>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</si>
  <si>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</si>
  <si>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</si>
  <si>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</si>
  <si>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</si>
  <si>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</si>
  <si>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</si>
  <si>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</si>
  <si>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</si>
  <si>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</si>
  <si>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</si>
  <si>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</si>
  <si>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</si>
  <si>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</si>
  <si>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</si>
  <si>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</si>
  <si>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</si>
  <si>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</si>
  <si>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</si>
  <si>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</si>
  <si>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</si>
  <si>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</si>
  <si>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</si>
  <si>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</si>
  <si>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</si>
  <si>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</si>
  <si>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</si>
  <si>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</si>
  <si>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</si>
  <si>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</si>
  <si>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</si>
  <si>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</si>
  <si>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</si>
  <si>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</si>
  <si>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</si>
  <si>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</si>
  <si>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</si>
  <si>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</si>
  <si>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</si>
  <si>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</si>
  <si>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</si>
  <si>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</si>
  <si>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</si>
  <si>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</si>
  <si>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</si>
  <si>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</si>
  <si>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</si>
  <si>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</si>
  <si>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</si>
  <si>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</si>
  <si>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</si>
  <si>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</si>
  <si>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</si>
  <si>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</si>
  <si>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</si>
  <si>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</si>
  <si>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</si>
  <si>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</si>
  <si>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</si>
  <si>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</si>
  <si>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</si>
  <si>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</si>
  <si>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</si>
  <si>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</si>
  <si>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</si>
  <si>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</si>
  <si>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</si>
  <si>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</si>
  <si>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</si>
  <si>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</si>
  <si>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</si>
  <si>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</si>
  <si>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</si>
  <si>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</si>
  <si>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</si>
  <si>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</si>
  <si>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</si>
  <si>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</si>
  <si>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</si>
  <si>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</si>
  <si>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</si>
  <si>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</si>
  <si>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</si>
  <si>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</si>
  <si>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</si>
  <si>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</si>
  <si>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</si>
  <si>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</si>
  <si>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</si>
  <si>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</si>
  <si>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</si>
  <si>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</si>
  <si>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</si>
  <si>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</si>
  <si>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</si>
  <si>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</si>
  <si>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</si>
  <si>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</si>
  <si>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</si>
  <si>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</si>
  <si>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</si>
  <si>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</si>
  <si>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</si>
  <si>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</si>
  <si>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</si>
  <si>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</si>
  <si>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</si>
  <si>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</si>
  <si>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</si>
  <si>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</si>
  <si>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</si>
  <si>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</si>
  <si>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</si>
  <si>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</si>
  <si>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</si>
  <si>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</si>
  <si>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</si>
  <si>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</si>
  <si>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</si>
  <si>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</si>
  <si>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</si>
  <si>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</si>
  <si>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</si>
  <si>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</si>
  <si>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</si>
  <si>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</si>
  <si>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</si>
  <si>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</si>
  <si>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</si>
  <si>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</si>
  <si>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</si>
  <si>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</si>
  <si>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</si>
  <si>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</si>
  <si>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</si>
  <si>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</si>
  <si>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</si>
  <si>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</si>
  <si>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</si>
  <si>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</si>
  <si>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</si>
  <si>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</si>
  <si>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</si>
  <si>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</si>
  <si>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</si>
  <si>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</si>
  <si>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</si>
  <si>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</si>
  <si>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</si>
  <si>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</si>
  <si>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</si>
  <si>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</si>
  <si>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</si>
  <si>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</si>
  <si>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</si>
  <si>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</si>
  <si>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</si>
  <si>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</si>
  <si>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</si>
  <si>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</si>
  <si>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</si>
  <si>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</si>
  <si>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</si>
  <si>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</si>
  <si>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</si>
  <si>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</si>
  <si>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</si>
  <si>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</si>
  <si>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</si>
  <si>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</si>
  <si>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</si>
  <si>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</si>
  <si>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</si>
  <si>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</si>
  <si>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</si>
  <si>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</si>
  <si>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</si>
  <si>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</si>
  <si>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</si>
  <si>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</si>
  <si>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</si>
  <si>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</si>
  <si>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</si>
  <si>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</si>
  <si>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</si>
  <si>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</si>
  <si>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</si>
  <si>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</si>
  <si>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</si>
  <si>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</si>
  <si>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</si>
  <si>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</si>
  <si>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</si>
  <si>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</si>
  <si>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</si>
  <si>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</si>
  <si>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</si>
  <si>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</si>
  <si>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</si>
  <si>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</si>
  <si>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</si>
  <si>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</si>
  <si>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</si>
  <si>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</si>
  <si>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</si>
  <si>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</si>
  <si>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</si>
  <si>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</si>
  <si>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</si>
  <si>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</si>
  <si>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</si>
  <si>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</si>
  <si>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</si>
  <si>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</si>
  <si>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</si>
  <si>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</si>
  <si>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</si>
  <si>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</si>
  <si>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</si>
  <si>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</si>
  <si>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</si>
  <si>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</si>
  <si>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</si>
  <si>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</si>
  <si>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</si>
  <si>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</si>
  <si>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</si>
  <si>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</si>
  <si>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</si>
  <si>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</si>
  <si>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</si>
  <si>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</si>
  <si>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</si>
  <si>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</si>
  <si>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</si>
  <si>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</si>
  <si>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</si>
  <si>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</si>
  <si>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</si>
  <si>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</si>
  <si>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</si>
  <si>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</si>
  <si>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</si>
  <si>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</si>
  <si>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</si>
  <si>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</si>
  <si>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</si>
  <si>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</si>
  <si>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</si>
  <si>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</si>
  <si>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</si>
  <si>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</si>
  <si>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</si>
  <si>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</si>
  <si>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</si>
  <si>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</si>
  <si>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</si>
  <si>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</si>
  <si>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</si>
  <si>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</si>
  <si>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</si>
  <si>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</si>
  <si>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</si>
  <si>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</si>
  <si>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</si>
  <si>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</si>
  <si>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</si>
  <si>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</si>
  <si>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</si>
  <si>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</si>
  <si>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</si>
  <si>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</si>
  <si>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</si>
  <si>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</si>
  <si>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</si>
  <si>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</si>
  <si>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</si>
  <si>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</si>
  <si>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</si>
  <si>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</si>
  <si>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</si>
  <si>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</si>
  <si>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</si>
  <si>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</si>
  <si>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</si>
  <si>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</si>
  <si>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</si>
  <si>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</si>
  <si>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</si>
  <si>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</si>
  <si>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</si>
  <si>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</si>
  <si>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</si>
  <si>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</si>
  <si>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</si>
  <si>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</si>
  <si>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</si>
  <si>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</si>
  <si>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</si>
  <si>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</si>
  <si>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</si>
  <si>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</si>
  <si>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</si>
  <si>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</si>
  <si>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</si>
  <si>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</si>
  <si>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</si>
  <si>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</si>
  <si>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</si>
  <si>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</si>
  <si>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</si>
  <si>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</si>
  <si>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</si>
  <si>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</si>
  <si>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</si>
  <si>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</si>
  <si>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</si>
  <si>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</si>
  <si>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</si>
  <si>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</si>
  <si>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</si>
  <si>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</si>
  <si>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</si>
  <si>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</si>
  <si>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</si>
  <si>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</si>
  <si>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</si>
  <si>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</si>
  <si>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</si>
  <si>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</si>
  <si>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</si>
  <si>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</si>
  <si>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</si>
  <si>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</si>
  <si>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</si>
  <si>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</si>
  <si>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</si>
  <si>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</si>
  <si>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</si>
  <si>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</si>
  <si>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</si>
  <si>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</si>
  <si>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</si>
  <si>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</si>
  <si>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</si>
  <si>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</si>
  <si>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</si>
  <si>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</si>
  <si>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</si>
  <si>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</si>
  <si>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</si>
  <si>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</si>
  <si>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</si>
  <si>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</si>
  <si>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</si>
  <si>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</si>
  <si>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</si>
  <si>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</si>
  <si>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</si>
  <si>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</si>
  <si>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</si>
  <si>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</si>
  <si>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</si>
  <si>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</si>
  <si>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</si>
  <si>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</si>
  <si>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</si>
  <si>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</si>
  <si>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</si>
  <si>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</si>
  <si>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</si>
  <si>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</si>
  <si>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</si>
  <si>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</si>
  <si>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</si>
  <si>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</si>
  <si>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</si>
  <si>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</si>
  <si>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</si>
  <si>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</si>
  <si>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</si>
  <si>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</si>
  <si>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</si>
  <si>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</si>
  <si>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</si>
  <si>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</si>
  <si>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</si>
  <si>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</si>
  <si>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</si>
  <si>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</si>
  <si>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</si>
  <si>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</si>
  <si>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</si>
  <si>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</si>
  <si>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</si>
  <si>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</si>
  <si>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</si>
  <si>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</si>
  <si>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</si>
  <si>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</si>
  <si>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</si>
  <si>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</si>
  <si>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</si>
  <si>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</si>
  <si>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</si>
  <si>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</si>
  <si>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</si>
  <si>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</si>
  <si>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</si>
  <si>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</si>
  <si>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</si>
  <si>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</si>
  <si>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</si>
  <si>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</si>
  <si>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</si>
  <si>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</si>
  <si>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</si>
  <si>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</si>
  <si>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</si>
  <si>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</si>
  <si>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</si>
  <si>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</si>
  <si>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</si>
  <si>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</si>
  <si>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</si>
  <si>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</si>
  <si>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</si>
  <si>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</si>
  <si>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</si>
  <si>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</si>
  <si>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</si>
  <si>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</si>
  <si>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</si>
  <si>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</si>
  <si>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</si>
  <si>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</si>
  <si>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</si>
  <si>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</si>
  <si>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</si>
  <si>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</si>
  <si>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</si>
  <si>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</si>
  <si>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</si>
  <si>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</si>
  <si>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</si>
  <si>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</si>
  <si>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</si>
  <si>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</si>
  <si>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</si>
  <si>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</si>
  <si>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</si>
  <si>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</si>
  <si>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</si>
  <si>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</si>
  <si>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</si>
  <si>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</si>
  <si>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</si>
  <si>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</si>
  <si>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</si>
  <si>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</si>
  <si>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</si>
  <si>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</si>
  <si>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</si>
  <si>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</si>
  <si>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</si>
  <si>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</si>
  <si>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</si>
  <si>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</si>
  <si>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</si>
  <si>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</si>
  <si>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</si>
  <si>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</si>
  <si>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</si>
  <si>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</si>
  <si>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</si>
  <si>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</si>
  <si>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</si>
  <si>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</si>
  <si>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</si>
  <si>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</si>
  <si>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</si>
  <si>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</si>
  <si>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</si>
  <si>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</si>
  <si>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</si>
  <si>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</si>
  <si>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</si>
  <si>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</si>
  <si>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</si>
  <si>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</si>
  <si>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</si>
  <si>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</si>
  <si>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</si>
  <si>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</si>
  <si>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</si>
  <si>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</si>
  <si>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</si>
  <si>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</si>
  <si>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</si>
  <si>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</si>
  <si>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</si>
  <si>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</si>
  <si>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</si>
  <si>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</si>
  <si>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</si>
  <si>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</si>
  <si>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</si>
  <si>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</si>
  <si>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</si>
  <si>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</si>
  <si>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</si>
  <si>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</si>
  <si>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</si>
  <si>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</si>
  <si>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</si>
  <si>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</si>
  <si>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</si>
  <si>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</si>
  <si>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</si>
  <si>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</si>
  <si>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</si>
  <si>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</si>
  <si>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</si>
  <si>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</si>
  <si>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</si>
  <si>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</si>
  <si>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</si>
  <si>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</si>
  <si>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</si>
  <si>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</si>
  <si>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</si>
  <si>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</si>
  <si>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</si>
  <si>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</si>
  <si>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</si>
  <si>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</si>
  <si>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</si>
  <si>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</si>
  <si>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</si>
  <si>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</si>
  <si>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</si>
  <si>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</si>
  <si>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</si>
  <si>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</si>
  <si>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</si>
  <si>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</si>
  <si>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</si>
  <si>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</si>
  <si>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</si>
  <si>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</si>
  <si>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</si>
  <si>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</si>
  <si>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</si>
  <si>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</si>
  <si>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</si>
  <si>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</si>
  <si>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</si>
  <si>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</si>
  <si>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</si>
  <si>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</si>
  <si>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</si>
  <si>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</si>
  <si>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</si>
  <si>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</si>
  <si>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</si>
  <si>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</si>
  <si>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</si>
  <si>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</si>
  <si>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</si>
  <si>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</si>
  <si>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</si>
  <si>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</si>
  <si>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</si>
  <si>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</si>
  <si>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</si>
  <si>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</si>
  <si>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</si>
  <si>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</si>
  <si>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</si>
  <si>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</si>
  <si>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</si>
  <si>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</si>
  <si>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</si>
  <si>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</si>
  <si>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</si>
  <si>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</si>
  <si>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</si>
  <si>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</si>
  <si>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</si>
  <si>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</si>
  <si>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</si>
  <si>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</si>
  <si>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</si>
  <si>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</si>
  <si>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</si>
  <si>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</si>
  <si>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</si>
  <si>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</si>
  <si>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</si>
  <si>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</si>
  <si>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</si>
  <si>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</si>
  <si>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</si>
  <si>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</si>
  <si>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</si>
  <si>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</si>
  <si>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</si>
  <si>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</si>
  <si>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</si>
  <si>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</si>
  <si>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</si>
  <si>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</si>
  <si>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</si>
  <si>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</si>
  <si>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</si>
  <si>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</si>
  <si>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</si>
  <si>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</si>
  <si>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</si>
  <si>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</si>
  <si>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</si>
  <si>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</si>
  <si>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</si>
  <si>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</si>
  <si>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</si>
  <si>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</si>
  <si>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</si>
  <si>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</si>
  <si>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</si>
  <si>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</si>
  <si>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</si>
  <si>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</si>
  <si>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</si>
  <si>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</si>
  <si>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</si>
  <si>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</si>
  <si>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</si>
  <si>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</si>
  <si>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</si>
  <si>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</si>
  <si>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</si>
  <si>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</si>
  <si>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</si>
  <si>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</si>
  <si>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</si>
  <si>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</si>
  <si>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</si>
  <si>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</si>
  <si>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</si>
  <si>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</si>
  <si>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</si>
  <si>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</si>
  <si>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</si>
  <si>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</si>
  <si>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</si>
  <si>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</si>
  <si>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</si>
  <si>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</si>
  <si>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</si>
  <si>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</si>
  <si>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</si>
  <si>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</si>
  <si>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</si>
  <si>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</si>
  <si>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</si>
  <si>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</si>
  <si>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</si>
  <si>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</si>
  <si>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</si>
  <si>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</si>
  <si>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</si>
  <si>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</si>
  <si>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</si>
  <si>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</si>
  <si>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</si>
  <si>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</si>
  <si>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</si>
  <si>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</si>
  <si>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</si>
  <si>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</si>
  <si>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</si>
  <si>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</si>
  <si>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</si>
  <si>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</si>
  <si>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</si>
  <si>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</si>
  <si>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</si>
  <si>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</si>
  <si>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</si>
  <si>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</si>
  <si>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</si>
  <si>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</si>
  <si>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</si>
  <si>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</si>
  <si>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</si>
  <si>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</si>
  <si>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</si>
  <si>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</si>
  <si>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</si>
  <si>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</si>
  <si>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</si>
  <si>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</si>
  <si>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</si>
  <si>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</si>
  <si>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</si>
  <si>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</si>
  <si>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</si>
  <si>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</si>
  <si>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</si>
  <si>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</si>
  <si>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</si>
  <si>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</si>
  <si>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</si>
  <si>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</si>
  <si>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</si>
  <si>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</si>
  <si>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</si>
  <si>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</si>
  <si>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</si>
  <si>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</si>
  <si>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</si>
  <si>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</si>
  <si>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</si>
  <si>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</si>
  <si>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</si>
  <si>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</si>
  <si>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</si>
  <si>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</si>
  <si>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</si>
  <si>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</si>
  <si>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</si>
  <si>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</si>
  <si>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</si>
  <si>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</si>
  <si>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</si>
  <si>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</si>
  <si>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</si>
  <si>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</si>
  <si>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</si>
  <si>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</si>
  <si>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</si>
  <si>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</si>
  <si>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</si>
  <si>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</si>
  <si>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</si>
  <si>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</si>
  <si>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</si>
  <si>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</si>
  <si>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</si>
  <si>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</si>
  <si>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</si>
  <si>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</si>
  <si>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</si>
  <si>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</si>
  <si>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</si>
  <si>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</si>
  <si>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</si>
  <si>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</si>
  <si>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</si>
  <si>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</si>
  <si>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</si>
  <si>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</si>
  <si>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</si>
  <si>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</si>
  <si>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</si>
  <si>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</si>
  <si>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</si>
  <si>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</si>
  <si>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</si>
  <si>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</si>
  <si>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</si>
  <si>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</si>
  <si>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</si>
  <si>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</si>
  <si>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</si>
  <si>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</si>
  <si>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</si>
  <si>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</si>
  <si>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</si>
  <si>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</si>
  <si>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</si>
  <si>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</si>
  <si>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</si>
  <si>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</si>
  <si>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</si>
  <si>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</si>
  <si>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</si>
  <si>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</si>
  <si>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</si>
  <si>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</si>
  <si>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</si>
  <si>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</si>
  <si>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</si>
  <si>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</si>
  <si>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</si>
  <si>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</si>
  <si>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</si>
  <si>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</si>
  <si>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</si>
  <si>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</si>
  <si>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</si>
  <si>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</si>
  <si>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</si>
  <si>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</si>
  <si>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</si>
  <si>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</si>
  <si>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</si>
  <si>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</si>
  <si>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</si>
  <si>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</si>
  <si>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</si>
  <si>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</si>
  <si>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</si>
  <si>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</si>
  <si>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</si>
  <si>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</si>
  <si>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</si>
  <si>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</si>
  <si>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</si>
  <si>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</si>
  <si>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</si>
  <si>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</si>
  <si>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</si>
  <si>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</si>
  <si>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</si>
  <si>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</si>
  <si>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</si>
  <si>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</si>
  <si>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</si>
  <si>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</si>
  <si>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</si>
  <si>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</si>
  <si>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</si>
  <si>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</si>
  <si>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</si>
  <si>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</si>
  <si>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</si>
  <si>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</si>
  <si>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</si>
  <si>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</si>
  <si>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</si>
  <si>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</si>
  <si>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</si>
  <si>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</si>
  <si>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</si>
  <si>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</si>
  <si>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</si>
  <si>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</si>
  <si>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</si>
  <si>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</si>
  <si>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</si>
  <si>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</si>
  <si>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</si>
  <si>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</si>
  <si>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</si>
  <si>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</si>
  <si>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</si>
  <si>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</si>
  <si>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</si>
  <si>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</si>
  <si>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</si>
  <si>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</si>
  <si>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</si>
  <si>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</si>
  <si>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</si>
  <si>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</si>
  <si>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</si>
  <si>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</si>
  <si>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</si>
  <si>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</si>
  <si>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</si>
  <si>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</si>
  <si>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</si>
  <si>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</si>
  <si>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</si>
  <si>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</si>
  <si>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</si>
  <si>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</si>
  <si>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</si>
  <si>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</si>
  <si>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</si>
  <si>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</si>
  <si>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</si>
  <si>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</si>
  <si>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</si>
  <si>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</si>
  <si>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</si>
  <si>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</si>
  <si>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</si>
  <si>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</si>
  <si>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</si>
  <si>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</si>
  <si>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</si>
  <si>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</si>
  <si>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</si>
  <si>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</si>
  <si>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</si>
  <si>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</si>
  <si>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</si>
  <si>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</si>
  <si>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</si>
  <si>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</si>
  <si>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</si>
  <si>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</si>
  <si>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</si>
  <si>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</si>
  <si>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</si>
  <si>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</si>
  <si>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</si>
  <si>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</si>
  <si>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</si>
  <si>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</si>
  <si>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</si>
  <si>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</si>
  <si>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</si>
  <si>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</si>
  <si>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</si>
  <si>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</si>
  <si>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</si>
  <si>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</si>
  <si>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</si>
  <si>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</si>
  <si>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</si>
  <si>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</si>
  <si>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</si>
  <si>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</si>
  <si>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</si>
  <si>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</si>
  <si>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</si>
  <si>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</si>
  <si>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</si>
  <si>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</si>
  <si>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</si>
  <si>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</si>
  <si>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</si>
  <si>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</si>
  <si>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</si>
  <si>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</si>
  <si>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</si>
  <si>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</si>
  <si>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</si>
  <si>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</si>
  <si>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</si>
  <si>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</si>
  <si>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</si>
  <si>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</si>
  <si>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</si>
  <si>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</si>
  <si>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</si>
  <si>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</si>
  <si>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</si>
  <si>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</si>
  <si>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</si>
  <si>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</si>
  <si>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</si>
  <si>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</si>
  <si>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</si>
  <si>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</si>
  <si>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</si>
  <si>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</si>
  <si>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</si>
  <si>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</si>
  <si>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</si>
  <si>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</si>
  <si>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</si>
  <si>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</si>
  <si>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</si>
  <si>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</si>
  <si>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</si>
  <si>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</si>
  <si>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</si>
  <si>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</si>
  <si>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</si>
  <si>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</si>
  <si>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</si>
  <si>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</si>
  <si>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</si>
  <si>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</si>
  <si>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</si>
  <si>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</si>
  <si>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</si>
  <si>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</si>
  <si>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</si>
  <si>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</si>
  <si>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</si>
  <si>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</si>
  <si>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</si>
  <si>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</si>
  <si>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</si>
  <si>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</si>
  <si>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</si>
  <si>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</si>
  <si>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</si>
  <si>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</si>
  <si>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</si>
  <si>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</si>
  <si>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</si>
  <si>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</si>
  <si>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</si>
  <si>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</si>
  <si>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</si>
  <si>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</si>
  <si>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</si>
  <si>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</si>
  <si>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</si>
  <si>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</si>
  <si>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</si>
  <si>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</si>
  <si>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</si>
  <si>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</si>
  <si>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</si>
  <si>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</si>
  <si>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</si>
  <si>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</si>
  <si>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</si>
  <si>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</si>
  <si>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</si>
  <si>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</si>
  <si>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</si>
  <si>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</si>
  <si>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</si>
  <si>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</si>
  <si>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</si>
  <si>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</si>
  <si>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</si>
  <si>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</si>
  <si>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</si>
  <si>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</si>
  <si>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</si>
  <si>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</si>
  <si>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</si>
  <si>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</si>
  <si>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</si>
  <si>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</si>
  <si>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</si>
  <si>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</si>
  <si>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</si>
  <si>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</si>
  <si>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</si>
  <si>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</si>
  <si>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</si>
  <si>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</si>
  <si>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</si>
  <si>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</si>
  <si>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</si>
  <si>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</si>
  <si>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</si>
  <si>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</si>
  <si>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</si>
  <si>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</si>
  <si>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</si>
  <si>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</si>
  <si>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</si>
  <si>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</si>
  <si>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</si>
  <si>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</si>
  <si>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</si>
  <si>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</si>
  <si>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</si>
  <si>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</si>
  <si>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</si>
  <si>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</si>
  <si>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</si>
  <si>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</si>
  <si>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</si>
  <si>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</si>
  <si>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</si>
  <si>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</si>
  <si>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</si>
  <si>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</si>
  <si>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</si>
  <si>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</si>
  <si>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</si>
  <si>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</si>
  <si>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</si>
  <si>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</si>
  <si>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</si>
  <si>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</si>
  <si>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</si>
  <si>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</si>
  <si>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</si>
  <si>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</si>
  <si>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</si>
  <si>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</si>
  <si>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</si>
  <si>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</si>
  <si>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</si>
  <si>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</si>
  <si>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</si>
  <si>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</si>
  <si>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</si>
  <si>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</si>
  <si>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</si>
  <si>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</si>
  <si>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</si>
  <si>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</si>
  <si>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</si>
  <si>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</si>
  <si>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</si>
  <si>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</si>
  <si>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</si>
  <si>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</si>
  <si>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</si>
  <si>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</si>
  <si>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</si>
  <si>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</si>
  <si>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</si>
  <si>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</si>
  <si>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</si>
  <si>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</si>
  <si>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</si>
  <si>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</si>
  <si>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</si>
  <si>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</si>
  <si>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</si>
  <si>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</si>
  <si>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</si>
  <si>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</si>
  <si>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</si>
  <si>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</si>
  <si>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</si>
  <si>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</si>
  <si>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</si>
  <si>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</si>
  <si>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</si>
  <si>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</si>
  <si>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</si>
  <si>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</si>
  <si>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</si>
  <si>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</si>
  <si>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</si>
  <si>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</si>
  <si>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</si>
  <si>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</si>
  <si>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</si>
  <si>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</si>
  <si>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</si>
  <si>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</si>
  <si>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</si>
  <si>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</si>
  <si>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</si>
  <si>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</si>
  <si>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</si>
  <si>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</si>
  <si>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</si>
  <si>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</si>
  <si>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</si>
  <si>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</si>
  <si>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</si>
  <si>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</si>
  <si>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</si>
  <si>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</si>
  <si>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</si>
  <si>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</si>
  <si>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</si>
  <si>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</si>
  <si>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</si>
  <si>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</si>
  <si>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</si>
  <si>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</si>
  <si>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</si>
  <si>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</si>
  <si>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</si>
  <si>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</si>
  <si>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</si>
  <si>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</si>
  <si>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</si>
  <si>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</si>
  <si>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</si>
  <si>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</si>
  <si>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</si>
  <si>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</si>
  <si>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</si>
  <si>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</si>
  <si>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</si>
  <si>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</si>
  <si>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</si>
  <si>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</si>
  <si>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</si>
  <si>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</si>
  <si>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</si>
  <si>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</si>
  <si>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</si>
  <si>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</si>
  <si>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</si>
  <si>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</si>
  <si>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</si>
  <si>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</si>
  <si>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</si>
  <si>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</si>
  <si>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</si>
  <si>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</si>
  <si>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</si>
  <si>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</si>
  <si>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</si>
  <si>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</si>
  <si>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</si>
  <si>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</si>
  <si>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</si>
  <si>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</si>
  <si>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</si>
  <si>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</si>
  <si>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</si>
  <si>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</si>
  <si>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</si>
  <si>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</si>
  <si>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</si>
  <si>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</si>
  <si>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</si>
  <si>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</si>
  <si>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</si>
  <si>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</si>
  <si>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</si>
  <si>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</si>
  <si>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</si>
  <si>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</si>
  <si>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</si>
  <si>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</si>
  <si>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</si>
  <si>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</si>
  <si>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</si>
  <si>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</si>
  <si>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</si>
  <si>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</si>
  <si>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</si>
  <si>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</si>
  <si>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</si>
  <si>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</si>
  <si>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</si>
  <si>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</si>
  <si>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</si>
  <si>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</si>
  <si>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</si>
  <si>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</si>
  <si>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</si>
  <si>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</si>
  <si>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</si>
  <si>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</si>
  <si>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</si>
  <si>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</si>
  <si>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</si>
  <si>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</si>
  <si>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</si>
  <si>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</si>
  <si>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</si>
  <si>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</si>
  <si>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</si>
  <si>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</si>
  <si>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</si>
  <si>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</si>
  <si>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</si>
  <si>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</si>
  <si>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</si>
  <si>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</si>
  <si>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</si>
  <si>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</si>
  <si>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</si>
  <si>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</si>
  <si>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</si>
  <si>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</si>
  <si>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</si>
  <si>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</si>
  <si>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</si>
  <si>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</si>
  <si>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</si>
  <si>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</si>
  <si>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</si>
  <si>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</si>
  <si>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</si>
  <si>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</si>
  <si>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</si>
  <si>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</si>
  <si>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</si>
  <si>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</si>
  <si>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</si>
  <si>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</si>
  <si>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</si>
  <si>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</si>
  <si>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</si>
  <si>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</si>
  <si>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</si>
  <si>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</si>
  <si>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</si>
  <si>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</si>
  <si>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</si>
  <si>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</si>
  <si>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</si>
  <si>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</si>
  <si>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</si>
  <si>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</si>
  <si>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</si>
  <si>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</si>
  <si>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</si>
  <si>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</si>
  <si>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</si>
  <si>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</si>
  <si>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</si>
  <si>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</si>
  <si>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</si>
  <si>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</si>
  <si>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</si>
  <si>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</si>
  <si>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</si>
  <si>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</si>
  <si>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</si>
  <si>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</si>
  <si>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</si>
  <si>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</si>
  <si>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</si>
  <si>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</si>
  <si>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</si>
  <si>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</si>
  <si>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</si>
  <si>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</si>
  <si>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</si>
  <si>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</si>
  <si>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</si>
  <si>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</si>
  <si>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</si>
  <si>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</si>
  <si>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</si>
  <si>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</si>
  <si>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</si>
  <si>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</si>
  <si>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</si>
  <si>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</si>
  <si>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</si>
  <si>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</si>
  <si>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</si>
  <si>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</si>
  <si>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</si>
  <si>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</si>
  <si>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</si>
  <si>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</si>
  <si>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</si>
  <si>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</si>
  <si>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</si>
  <si>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</si>
  <si>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</si>
  <si>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</si>
  <si>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</si>
  <si>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</si>
  <si>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</si>
  <si>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</si>
  <si>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</si>
  <si>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</si>
  <si>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</si>
  <si>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</si>
  <si>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</si>
  <si>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</si>
  <si>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</si>
  <si>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</si>
  <si>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</si>
  <si>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</si>
  <si>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</si>
  <si>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</si>
  <si>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</si>
  <si>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</si>
  <si>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</si>
  <si>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</si>
  <si>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</si>
  <si>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</si>
  <si>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</si>
  <si>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</si>
  <si>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</si>
  <si>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</si>
  <si>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</si>
  <si>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</si>
  <si>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</si>
  <si>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</si>
  <si>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</si>
  <si>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</si>
  <si>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</si>
  <si>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</si>
  <si>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</si>
  <si>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</si>
  <si>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</si>
  <si>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</si>
  <si>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</si>
  <si>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</si>
  <si>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</si>
  <si>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</si>
  <si>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</si>
  <si>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</si>
  <si>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</si>
  <si>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</si>
  <si>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</si>
  <si>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</si>
  <si>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</si>
  <si>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</si>
  <si>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</si>
  <si>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</si>
  <si>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</si>
  <si>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</si>
  <si>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</si>
  <si>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</si>
  <si>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</si>
  <si>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</si>
  <si>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</si>
  <si>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</si>
  <si>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</si>
  <si>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</si>
  <si>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</si>
  <si>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</si>
  <si>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</si>
  <si>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</si>
  <si>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</si>
  <si>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</si>
  <si>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</si>
  <si>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</si>
  <si>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</si>
  <si>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</si>
  <si>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</si>
  <si>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</si>
  <si>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</si>
  <si>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</si>
  <si>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</si>
  <si>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</si>
  <si>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</si>
  <si>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</si>
  <si>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</si>
  <si>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</si>
  <si>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</si>
  <si>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</si>
  <si>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</si>
  <si>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</si>
  <si>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</si>
  <si>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</si>
  <si>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</si>
  <si>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</si>
  <si>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</si>
  <si>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</si>
  <si>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</si>
  <si>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</si>
  <si>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</si>
  <si>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</si>
  <si>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</si>
  <si>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</si>
  <si>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</si>
  <si>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</si>
  <si>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</si>
  <si>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</si>
  <si>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</si>
  <si>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</si>
  <si>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</si>
  <si>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</si>
  <si>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</si>
  <si>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</si>
  <si>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</si>
  <si>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</si>
  <si>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</si>
  <si>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</si>
  <si>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</si>
  <si>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</si>
  <si>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</si>
  <si>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</si>
  <si>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</si>
  <si>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</si>
  <si>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</si>
  <si>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</si>
  <si>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</si>
  <si>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</si>
  <si>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</si>
  <si>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</si>
  <si>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</si>
  <si>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</si>
  <si>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</si>
  <si>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</si>
  <si>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</si>
  <si>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</si>
  <si>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</si>
  <si>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</si>
  <si>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</si>
  <si>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</si>
  <si>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</si>
  <si>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</si>
  <si>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</si>
  <si>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</si>
  <si>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</si>
  <si>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</si>
  <si>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</si>
  <si>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</si>
  <si>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</si>
  <si>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</si>
  <si>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</si>
  <si>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</si>
  <si>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</si>
  <si>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</si>
  <si>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</si>
  <si>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</si>
  <si>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</si>
  <si>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</si>
  <si>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</si>
  <si>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</si>
  <si>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</si>
  <si>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</si>
  <si>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</si>
  <si>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</si>
  <si>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</si>
  <si>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</si>
  <si>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</si>
  <si>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</si>
  <si>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</si>
  <si>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</si>
  <si>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</si>
  <si>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</si>
  <si>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</si>
  <si>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</si>
  <si>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</si>
  <si>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</si>
  <si>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</si>
  <si>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</si>
  <si>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</si>
  <si>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</si>
  <si>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</si>
  <si>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</si>
  <si>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</si>
  <si>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</si>
  <si>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</si>
  <si>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</si>
  <si>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</si>
  <si>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</si>
  <si>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</si>
  <si>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</si>
  <si>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</si>
  <si>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</si>
  <si>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</si>
  <si>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</si>
  <si>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</si>
  <si>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</si>
  <si>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</si>
  <si>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</si>
  <si>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</si>
  <si>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</si>
  <si>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</si>
  <si>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</si>
  <si>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</si>
  <si>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</si>
  <si>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</si>
  <si>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</si>
  <si>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</si>
  <si>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</si>
  <si>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</si>
  <si>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</si>
  <si>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</si>
  <si>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</si>
  <si>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</si>
  <si>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</si>
  <si>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</si>
  <si>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</si>
  <si>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</si>
  <si>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</si>
  <si>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</si>
  <si>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</si>
  <si>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</si>
  <si>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</si>
  <si>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</si>
  <si>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</si>
  <si>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</si>
  <si>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</si>
  <si>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</si>
  <si>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</si>
  <si>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</si>
  <si>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</si>
  <si>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</si>
  <si>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</si>
  <si>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</si>
  <si>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</si>
  <si>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</si>
  <si>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</si>
  <si>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</si>
  <si>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</si>
  <si>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</si>
  <si>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</si>
  <si>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</si>
  <si>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</si>
  <si>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</si>
  <si>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</si>
  <si>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</si>
  <si>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</si>
  <si>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</si>
  <si>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</si>
  <si>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</si>
  <si>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</si>
  <si>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</si>
  <si>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</si>
  <si>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</si>
  <si>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</si>
  <si>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</si>
  <si>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</si>
  <si>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</si>
  <si>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</si>
  <si>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</si>
  <si>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</si>
  <si>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</si>
  <si>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</si>
  <si>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</si>
  <si>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</si>
  <si>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</si>
  <si>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</si>
  <si>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</si>
  <si>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</si>
  <si>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</si>
  <si>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</si>
  <si>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</si>
  <si>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</si>
  <si>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</si>
  <si>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</si>
  <si>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</si>
  <si>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</si>
  <si>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</si>
  <si>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</si>
  <si>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</si>
  <si>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</si>
  <si>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</si>
  <si>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</si>
  <si>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</si>
  <si>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</si>
  <si>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</si>
  <si>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</si>
  <si>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</si>
  <si>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</si>
  <si>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</si>
  <si>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</si>
  <si>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</si>
  <si>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</si>
  <si>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</si>
  <si>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</si>
  <si>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</si>
  <si>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</si>
  <si>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</si>
  <si>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</si>
  <si>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</si>
  <si>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</si>
  <si>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</si>
  <si>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</si>
  <si>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</si>
  <si>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</si>
  <si>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</si>
  <si>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</si>
  <si>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</si>
  <si>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</si>
  <si>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</si>
  <si>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</si>
  <si>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</si>
  <si>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</si>
  <si>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</si>
  <si>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</si>
  <si>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</si>
  <si>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</si>
  <si>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</si>
  <si>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</si>
  <si>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</si>
  <si>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</si>
  <si>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</si>
  <si>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</si>
  <si>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</si>
  <si>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</si>
  <si>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</si>
  <si>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</si>
  <si>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</si>
  <si>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</si>
  <si>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</si>
  <si>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</si>
  <si>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</si>
  <si>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</si>
  <si>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</si>
  <si>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</si>
  <si>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</si>
  <si>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</si>
  <si>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</si>
  <si>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</si>
  <si>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</si>
  <si>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</si>
  <si>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</si>
  <si>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</si>
  <si>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</si>
  <si>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</si>
  <si>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</si>
  <si>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</si>
  <si>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</si>
  <si>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</si>
  <si>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</si>
  <si>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</si>
  <si>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</si>
  <si>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</si>
  <si>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</si>
  <si>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</si>
  <si>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</si>
  <si>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</si>
  <si>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</si>
  <si>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</si>
  <si>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</si>
  <si>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</si>
  <si>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</si>
  <si>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</si>
  <si>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</si>
  <si>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</si>
  <si>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</si>
  <si>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</si>
  <si>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</si>
  <si>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</si>
  <si>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</si>
  <si>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</si>
  <si>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</si>
  <si>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</si>
  <si>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</si>
  <si>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</si>
  <si>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</si>
  <si>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</si>
  <si>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</si>
  <si>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</si>
  <si>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</si>
  <si>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</si>
  <si>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</si>
  <si>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</si>
  <si>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</si>
  <si>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</si>
  <si>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</si>
  <si>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</si>
  <si>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</si>
  <si>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</si>
  <si>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</si>
  <si>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</si>
  <si>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</si>
  <si>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</si>
  <si>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</si>
  <si>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</si>
  <si>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</si>
  <si>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</si>
  <si>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</si>
  <si>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</si>
  <si>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</si>
  <si>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</si>
  <si>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</si>
  <si>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</si>
  <si>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</si>
  <si>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</si>
  <si>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</si>
  <si>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</si>
  <si>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</si>
  <si>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</si>
  <si>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</si>
  <si>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</si>
  <si>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</si>
  <si>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</si>
  <si>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</si>
  <si>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</si>
  <si>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</si>
  <si>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</si>
  <si>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</si>
  <si>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</si>
  <si>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</si>
  <si>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</si>
  <si>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</si>
  <si>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</si>
  <si>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</si>
  <si>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</si>
  <si>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</si>
  <si>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</si>
  <si>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</si>
  <si>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</si>
  <si>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</si>
  <si>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</si>
  <si>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</si>
  <si>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</si>
  <si>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</si>
  <si>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</si>
  <si>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</si>
  <si>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</si>
  <si>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</si>
  <si>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</si>
  <si>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</si>
  <si>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</si>
  <si>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</si>
  <si>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</si>
  <si>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</si>
  <si>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</si>
  <si>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</si>
  <si>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</si>
  <si>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</si>
  <si>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</si>
  <si>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</si>
  <si>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</si>
  <si>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</si>
  <si>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</si>
  <si>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</si>
  <si>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</si>
  <si>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</si>
  <si>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</si>
  <si>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</si>
  <si>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</si>
  <si>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</si>
  <si>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</si>
  <si>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</si>
  <si>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</si>
  <si>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</si>
  <si>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</si>
  <si>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</si>
  <si>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</si>
  <si>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</si>
  <si>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</si>
  <si>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</si>
  <si>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</si>
  <si>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</si>
  <si>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</si>
  <si>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</si>
  <si>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</si>
  <si>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</si>
  <si>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</si>
  <si>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</si>
  <si>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</si>
  <si>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</si>
  <si>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</si>
  <si>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</si>
  <si>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</si>
  <si>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</si>
  <si>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</si>
  <si>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</si>
  <si>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</si>
  <si>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</si>
  <si>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</si>
  <si>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</si>
  <si>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</si>
  <si>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</si>
  <si>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</si>
  <si>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</si>
  <si>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</si>
  <si>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</si>
  <si>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</si>
  <si>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</si>
  <si>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</si>
  <si>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</si>
  <si>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</si>
  <si>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</si>
  <si>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</si>
  <si>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</si>
  <si>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</si>
  <si>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</si>
  <si>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</si>
  <si>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</si>
  <si>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</si>
  <si>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</si>
  <si>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</si>
  <si>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</si>
  <si>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</si>
  <si>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</si>
  <si>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</si>
  <si>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</si>
  <si>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</si>
  <si>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</si>
  <si>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</si>
  <si>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</si>
  <si>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</si>
  <si>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</si>
  <si>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</si>
  <si>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</si>
  <si>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</si>
  <si>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</si>
  <si>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</si>
  <si>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</si>
  <si>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</si>
  <si>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</si>
  <si>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</si>
  <si>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</si>
  <si>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</si>
  <si>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</si>
  <si>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</si>
  <si>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</si>
  <si>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</si>
  <si>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</si>
  <si>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</si>
  <si>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</si>
  <si>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</si>
  <si>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</si>
  <si>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</si>
  <si>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</si>
  <si>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</si>
  <si>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</si>
  <si>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</si>
  <si>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</si>
  <si>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</si>
  <si>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</si>
  <si>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</si>
  <si>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</si>
  <si>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</si>
  <si>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</si>
  <si>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</si>
  <si>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</si>
  <si>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</si>
  <si>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</si>
  <si>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</si>
  <si>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</si>
  <si>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</si>
  <si>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</si>
  <si>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</si>
  <si>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</si>
  <si>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</si>
  <si>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</si>
  <si>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</si>
  <si>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</si>
  <si>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</si>
  <si>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</si>
  <si>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</si>
  <si>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</si>
  <si>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</si>
  <si>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</si>
  <si>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</si>
  <si>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</si>
  <si>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</si>
  <si>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</si>
  <si>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</si>
  <si>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</si>
  <si>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</si>
  <si>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</si>
  <si>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</si>
  <si>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</si>
  <si>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</si>
  <si>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</si>
  <si>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</si>
  <si>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</si>
  <si>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</si>
  <si>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</si>
  <si>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</si>
  <si>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</si>
  <si>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</si>
  <si>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</si>
  <si>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</si>
  <si>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</si>
  <si>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</si>
  <si>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</si>
  <si>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</si>
  <si>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</si>
  <si>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</si>
  <si>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</si>
  <si>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</si>
  <si>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</si>
  <si>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</si>
  <si>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</si>
  <si>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</si>
  <si>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</si>
  <si>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</si>
  <si>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</si>
  <si>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</si>
  <si>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</si>
  <si>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</si>
  <si>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</si>
  <si>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</si>
  <si>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</si>
  <si>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</si>
  <si>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</si>
  <si>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</si>
  <si>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</si>
  <si>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</si>
  <si>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</si>
  <si>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</si>
  <si>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</si>
  <si>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</si>
  <si>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</si>
  <si>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</si>
  <si>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</si>
  <si>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</si>
  <si>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</si>
  <si>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</si>
  <si>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</si>
  <si>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</si>
  <si>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</si>
  <si>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</si>
  <si>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</si>
  <si>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</si>
  <si>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</si>
  <si>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</si>
  <si>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</si>
  <si>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</si>
  <si>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</si>
  <si>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</si>
  <si>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</si>
  <si>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</si>
  <si>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</si>
  <si>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</si>
  <si>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</si>
  <si>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</si>
  <si>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</si>
  <si>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</si>
  <si>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</si>
  <si>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</si>
  <si>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</si>
  <si>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</si>
  <si>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</si>
  <si>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</si>
  <si>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</si>
  <si>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</si>
  <si>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</si>
  <si>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</si>
  <si>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</si>
  <si>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</si>
  <si>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</si>
  <si>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</si>
  <si>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</si>
  <si>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</si>
  <si>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</si>
  <si>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</si>
  <si>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</si>
  <si>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</si>
  <si>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</si>
  <si>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</si>
  <si>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</si>
  <si>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</si>
  <si>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</si>
  <si>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</si>
  <si>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</si>
  <si>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</si>
  <si>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</si>
  <si>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</si>
  <si>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</si>
  <si>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</si>
  <si>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</si>
  <si>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</si>
  <si>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</si>
  <si>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</si>
  <si>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</si>
  <si>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</si>
  <si>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</si>
  <si>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</si>
  <si>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</si>
  <si>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</si>
  <si>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</si>
  <si>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</si>
  <si>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</si>
  <si>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</si>
  <si>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</si>
  <si>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</si>
  <si>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</si>
  <si>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</si>
  <si>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</si>
  <si>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</si>
  <si>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</si>
  <si>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</si>
  <si>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</si>
  <si>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</si>
  <si>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</si>
  <si>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</si>
  <si>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</si>
  <si>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</si>
  <si>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</si>
  <si>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</si>
  <si>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</si>
  <si>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</si>
  <si>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</si>
  <si>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</si>
  <si>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</si>
  <si>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</si>
  <si>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</si>
  <si>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</si>
  <si>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</si>
  <si>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</si>
  <si>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</si>
  <si>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</si>
  <si>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</si>
  <si>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</si>
  <si>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</si>
  <si>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</si>
  <si>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</si>
  <si>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</si>
  <si>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</si>
  <si>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</si>
  <si>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</si>
  <si>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</si>
  <si>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</si>
  <si>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</si>
  <si>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</si>
  <si>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</si>
  <si>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</si>
  <si>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</si>
  <si>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</si>
  <si>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</si>
  <si>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</si>
  <si>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</si>
  <si>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</si>
  <si>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</si>
  <si>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</si>
  <si>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</si>
  <si>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</si>
  <si>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</si>
  <si>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</si>
  <si>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</si>
  <si>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</si>
  <si>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</si>
  <si>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</si>
  <si>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</si>
  <si>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</si>
  <si>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</si>
  <si>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</si>
  <si>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</si>
  <si>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</si>
  <si>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</si>
  <si>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</si>
  <si>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</si>
  <si>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</si>
  <si>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</si>
  <si>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</si>
  <si>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</si>
  <si>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</si>
  <si>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</si>
  <si>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</si>
  <si>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</si>
  <si>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</si>
  <si>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</si>
  <si>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</si>
  <si>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</si>
  <si>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</si>
  <si>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</si>
  <si>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</si>
  <si>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</si>
  <si>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</si>
  <si>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</si>
  <si>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</si>
  <si>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</si>
  <si>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</si>
  <si>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</si>
  <si>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</si>
  <si>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</si>
  <si>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</si>
  <si>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</si>
  <si>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</si>
  <si>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</si>
  <si>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</si>
  <si>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</si>
  <si>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</si>
  <si>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</si>
  <si>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</si>
  <si>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</si>
  <si>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</si>
  <si>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</si>
  <si>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</si>
  <si>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</si>
  <si>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</si>
  <si>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</si>
  <si>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</si>
  <si>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</si>
  <si>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</si>
  <si>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</si>
  <si>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</si>
  <si>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</si>
  <si>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</si>
  <si>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</si>
  <si>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</si>
  <si>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</si>
  <si>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</si>
  <si>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</si>
  <si>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</si>
  <si>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</si>
  <si>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</si>
  <si>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</si>
  <si>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</si>
  <si>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</si>
  <si>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</si>
  <si>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</si>
  <si>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</si>
  <si>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</si>
  <si>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</si>
  <si>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</si>
  <si>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</si>
  <si>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</si>
  <si>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</si>
  <si>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</si>
  <si>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</si>
  <si>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</si>
  <si>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</si>
  <si>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</si>
  <si>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</si>
  <si>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</si>
  <si>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</si>
  <si>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</si>
  <si>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</si>
  <si>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</si>
  <si>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</si>
  <si>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</si>
  <si>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</si>
  <si>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</si>
  <si>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</si>
  <si>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</si>
  <si>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</si>
  <si>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</si>
  <si>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</si>
  <si>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</si>
  <si>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</si>
  <si>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</si>
  <si>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</si>
  <si>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</si>
  <si>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</si>
  <si>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</si>
  <si>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</si>
  <si>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</si>
  <si>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</si>
  <si>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</si>
  <si>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</si>
  <si>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</si>
  <si>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</si>
  <si>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</si>
  <si>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</si>
  <si>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</si>
  <si>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</si>
  <si>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</si>
  <si>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</si>
  <si>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</si>
  <si>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</si>
  <si>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</si>
  <si>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</si>
  <si>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</si>
  <si>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</si>
  <si>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</si>
  <si>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</si>
  <si>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</si>
  <si>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</si>
  <si>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</si>
  <si>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</si>
  <si>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</si>
  <si>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</si>
  <si>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</si>
  <si>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</si>
  <si>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</si>
  <si>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</si>
  <si>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</si>
  <si>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</si>
  <si>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</si>
  <si>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</si>
  <si>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</si>
  <si>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</si>
  <si>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</si>
  <si>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</si>
  <si>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</si>
  <si>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</si>
  <si>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</si>
  <si>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</si>
  <si>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</si>
  <si>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</si>
  <si>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</si>
  <si>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</si>
  <si>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</si>
  <si>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</si>
  <si>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</si>
  <si>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</si>
  <si>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</si>
  <si>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</si>
  <si>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</si>
  <si>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</si>
  <si>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</si>
  <si>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</si>
  <si>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</si>
  <si>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</si>
  <si>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</si>
  <si>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</si>
  <si>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</si>
  <si>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</si>
  <si>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</si>
  <si>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</si>
  <si>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</si>
  <si>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</si>
  <si>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</si>
  <si>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</si>
  <si>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</si>
  <si>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</si>
  <si>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</si>
  <si>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</si>
  <si>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</si>
  <si>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</si>
  <si>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</si>
  <si>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</si>
  <si>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</si>
  <si>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</si>
  <si>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</si>
  <si>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</si>
  <si>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</si>
  <si>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</si>
  <si>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</si>
  <si>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</si>
  <si>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</si>
  <si>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</si>
  <si>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</si>
  <si>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</si>
  <si>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</si>
  <si>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</si>
  <si>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</si>
  <si>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</si>
  <si>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</si>
  <si>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</si>
  <si>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</si>
  <si>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</si>
  <si>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</si>
  <si>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</si>
  <si>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</si>
  <si>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</si>
  <si>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</si>
  <si>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</si>
  <si>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</si>
  <si>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</si>
  <si>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</si>
  <si>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</si>
  <si>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</si>
  <si>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</si>
  <si>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</si>
  <si>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</si>
  <si>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</si>
  <si>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</si>
  <si>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</si>
  <si>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</si>
  <si>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</si>
  <si>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</si>
  <si>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</si>
  <si>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</si>
  <si>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</si>
  <si>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</si>
  <si>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</si>
  <si>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</si>
  <si>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</si>
  <si>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</si>
  <si>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</si>
  <si>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</si>
  <si>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</si>
  <si>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</si>
  <si>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</si>
  <si>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</si>
  <si>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</si>
  <si>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</si>
  <si>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</si>
  <si>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</si>
  <si>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</si>
  <si>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</si>
  <si>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</si>
  <si>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</si>
  <si>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</si>
  <si>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</si>
  <si>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</si>
  <si>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</si>
  <si>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</si>
  <si>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</si>
  <si>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</si>
  <si>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</si>
  <si>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</si>
  <si>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</si>
  <si>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</si>
  <si>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</si>
  <si>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</si>
  <si>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</si>
  <si>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</si>
  <si>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</si>
  <si>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</si>
  <si>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</si>
  <si>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</si>
  <si>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</si>
  <si>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</si>
  <si>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</si>
  <si>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</si>
  <si>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</si>
  <si>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</si>
  <si>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</si>
  <si>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</si>
  <si>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</si>
  <si>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</si>
  <si>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</si>
  <si>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</si>
  <si>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</si>
  <si>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</si>
  <si>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</si>
  <si>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</si>
  <si>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</si>
  <si>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</si>
  <si>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</si>
  <si>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</si>
  <si>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</si>
  <si>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</si>
  <si>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</si>
  <si>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</si>
  <si>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</si>
  <si>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</si>
  <si>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</si>
  <si>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</si>
  <si>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</si>
  <si>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</si>
  <si>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</si>
  <si>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</si>
  <si>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</si>
  <si>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</si>
  <si>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</si>
  <si>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</si>
  <si>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</si>
  <si>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</si>
  <si>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</si>
  <si>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</si>
  <si>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</si>
  <si>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</si>
  <si>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</si>
  <si>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</si>
  <si>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</si>
  <si>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</si>
  <si>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</si>
  <si>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</si>
  <si>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</si>
  <si>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</si>
  <si>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</si>
  <si>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</si>
  <si>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</si>
  <si>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</si>
  <si>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</si>
  <si>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</si>
  <si>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</si>
  <si>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</si>
  <si>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</si>
  <si>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</si>
  <si>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</si>
  <si>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</si>
  <si>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</si>
  <si>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</si>
  <si>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</si>
  <si>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</si>
  <si>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</si>
  <si>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</si>
  <si>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</si>
  <si>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</si>
  <si>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</si>
  <si>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</si>
  <si>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</si>
  <si>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</si>
  <si>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</si>
  <si>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</si>
  <si>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</si>
  <si>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</si>
  <si>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</si>
  <si>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</si>
  <si>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</si>
  <si>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</si>
  <si>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</si>
  <si>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</si>
  <si>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</si>
  <si>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</si>
  <si>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</si>
  <si>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</si>
  <si>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</si>
  <si>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</si>
  <si>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</si>
  <si>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</si>
  <si>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</si>
  <si>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</si>
  <si>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</si>
  <si>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</si>
  <si>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</si>
  <si>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</si>
  <si>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</si>
  <si>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</si>
  <si>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</si>
  <si>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</si>
  <si>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</si>
  <si>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</si>
  <si>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</si>
  <si>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</si>
  <si>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</si>
  <si>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</si>
  <si>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</si>
  <si>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</si>
  <si>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</si>
  <si>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</si>
  <si>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</si>
  <si>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</si>
  <si>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</si>
  <si>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</si>
  <si>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</si>
  <si>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</si>
  <si>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</si>
  <si>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</si>
  <si>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</si>
  <si>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</si>
  <si>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</si>
  <si>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</si>
  <si>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</si>
  <si>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</si>
  <si>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</si>
  <si>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</si>
  <si>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</si>
  <si>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</si>
  <si>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</si>
  <si>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</si>
  <si>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</si>
  <si>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</si>
  <si>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</si>
  <si>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</si>
  <si>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</si>
  <si>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</si>
  <si>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</si>
  <si>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</si>
  <si>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</si>
  <si>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</si>
  <si>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</si>
  <si>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</si>
  <si>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</si>
  <si>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</si>
  <si>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</si>
  <si>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</si>
  <si>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</si>
  <si>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</si>
  <si>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</si>
  <si>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</si>
  <si>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</si>
  <si>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</si>
  <si>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</si>
  <si>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</si>
  <si>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</si>
  <si>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</si>
  <si>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</si>
  <si>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</si>
  <si>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</si>
  <si>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</si>
  <si>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</si>
  <si>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</si>
  <si>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</si>
  <si>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</si>
  <si>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</si>
  <si>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</si>
  <si>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</si>
  <si>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</si>
  <si>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</si>
  <si>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</si>
  <si>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</si>
  <si>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</si>
  <si>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</si>
  <si>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</si>
  <si>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</si>
  <si>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</si>
  <si>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</si>
  <si>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</si>
  <si>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</si>
  <si>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</si>
  <si>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</si>
  <si>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</si>
  <si>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</si>
  <si>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</si>
  <si>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</si>
  <si>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</si>
  <si>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</si>
  <si>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</si>
  <si>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</si>
  <si>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</si>
  <si>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</si>
  <si>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</si>
  <si>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</si>
  <si>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</si>
  <si>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</si>
  <si>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</si>
  <si>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</si>
  <si>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</si>
  <si>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</si>
  <si>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</si>
  <si>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</si>
  <si>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</si>
  <si>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</si>
  <si>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</si>
  <si>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</si>
  <si>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</si>
  <si>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</si>
  <si>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</si>
  <si>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</si>
  <si>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</si>
  <si>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</si>
  <si>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</si>
  <si>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</si>
  <si>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</si>
  <si>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</si>
  <si>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</si>
  <si>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</si>
  <si>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</si>
  <si>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</si>
  <si>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</si>
  <si>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</si>
  <si>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</si>
  <si>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</si>
  <si>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</si>
  <si>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</si>
  <si>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</si>
  <si>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</si>
  <si>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</si>
  <si>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</si>
  <si>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</si>
  <si>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</si>
  <si>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</si>
  <si>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</si>
  <si>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</si>
  <si>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</si>
  <si>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</si>
  <si>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</si>
  <si>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</si>
  <si>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</si>
  <si>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</si>
  <si>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</si>
  <si>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</si>
  <si>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</si>
  <si>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</si>
  <si>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</si>
  <si>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</si>
  <si>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</si>
  <si>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</si>
  <si>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</si>
  <si>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</si>
  <si>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</si>
  <si>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</si>
  <si>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</si>
  <si>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</si>
  <si>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</si>
  <si>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</si>
  <si>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</si>
  <si>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</si>
  <si>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</si>
  <si>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</si>
  <si>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</si>
  <si>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</si>
  <si>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</si>
  <si>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</si>
  <si>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</si>
  <si>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</si>
  <si>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</si>
  <si>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</si>
  <si>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</si>
  <si>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</si>
  <si>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</si>
  <si>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</si>
  <si>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</si>
  <si>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</si>
  <si>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</si>
  <si>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</si>
  <si>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</si>
  <si>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</si>
  <si>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</si>
  <si>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</si>
  <si>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</si>
  <si>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</si>
  <si>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</si>
  <si>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</si>
  <si>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</si>
  <si>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</si>
  <si>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</si>
  <si>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</si>
  <si>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</si>
  <si>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</si>
  <si>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</si>
  <si>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</si>
  <si>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</si>
  <si>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</si>
  <si>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</si>
  <si>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</si>
  <si>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</si>
  <si>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</si>
  <si>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</si>
  <si>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</si>
  <si>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</si>
  <si>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</si>
  <si>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</si>
  <si>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</si>
  <si>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</si>
  <si>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</si>
  <si>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</si>
  <si>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</si>
  <si>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</si>
  <si>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</si>
  <si>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</si>
  <si>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</si>
  <si>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</si>
  <si>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</si>
  <si>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</si>
  <si>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</si>
  <si>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</si>
  <si>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</si>
  <si>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</si>
  <si>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</si>
  <si>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</si>
  <si>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</si>
  <si>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</si>
  <si>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</si>
  <si>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</si>
  <si>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</si>
  <si>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</si>
  <si>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</si>
  <si>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</si>
  <si>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</si>
  <si>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</si>
  <si>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</si>
  <si>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</si>
  <si>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</si>
  <si>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</si>
  <si>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</si>
  <si>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</si>
  <si>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</si>
  <si>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</si>
  <si>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</si>
  <si>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</si>
  <si>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</si>
  <si>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</si>
  <si>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</si>
  <si>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</si>
  <si>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</si>
  <si>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</si>
  <si>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</si>
  <si>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</si>
  <si>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</si>
  <si>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</si>
  <si>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</si>
  <si>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</si>
  <si>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</si>
  <si>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</si>
  <si>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</si>
  <si>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</si>
  <si>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</si>
  <si>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</si>
  <si>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</si>
  <si>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</si>
  <si>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</si>
  <si>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</si>
  <si>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</si>
  <si>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</si>
  <si>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</si>
  <si>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</si>
  <si>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</si>
  <si>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</si>
  <si>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</si>
  <si>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</si>
  <si>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</si>
  <si>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</si>
  <si>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</si>
  <si>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</si>
  <si>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</si>
  <si>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</si>
  <si>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</si>
  <si>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</si>
  <si>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</si>
  <si>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</si>
  <si>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</si>
  <si>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</si>
  <si>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</si>
  <si>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</si>
  <si>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</si>
  <si>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</si>
  <si>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</si>
  <si>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</si>
  <si>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</si>
  <si>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</si>
  <si>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</si>
  <si>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</si>
  <si>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</si>
  <si>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</si>
  <si>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</si>
  <si>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</si>
  <si>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</si>
  <si>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</si>
  <si>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</si>
  <si>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</si>
  <si>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</si>
  <si>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</si>
  <si>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</si>
  <si>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</si>
  <si>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</si>
  <si>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</si>
  <si>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</si>
  <si>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</si>
  <si>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</si>
  <si>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</si>
  <si>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</si>
  <si>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</si>
  <si>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</si>
  <si>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</si>
  <si>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</si>
  <si>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</si>
  <si>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</si>
  <si>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</si>
  <si>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</si>
  <si>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</si>
  <si>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</si>
  <si>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</si>
  <si>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</si>
  <si>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</si>
  <si>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</si>
  <si>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</si>
  <si>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</si>
  <si>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</si>
  <si>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</si>
  <si>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</si>
  <si>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</si>
  <si>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</si>
  <si>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</si>
  <si>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</si>
  <si>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</si>
  <si>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</si>
  <si>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</si>
  <si>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</si>
  <si>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</si>
  <si>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</si>
  <si>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</si>
  <si>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</si>
  <si>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</si>
  <si>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</si>
  <si>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</si>
  <si>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</si>
  <si>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</si>
  <si>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</si>
  <si>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</si>
  <si>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</si>
  <si>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</si>
  <si>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</si>
  <si>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</si>
  <si>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</si>
  <si>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</si>
  <si>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</si>
  <si>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</si>
  <si>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</si>
  <si>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</si>
  <si>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</si>
  <si>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</si>
  <si>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</si>
  <si>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</si>
  <si>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</si>
  <si>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</si>
  <si>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</si>
  <si>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</si>
  <si>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</si>
  <si>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</si>
  <si>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</si>
  <si>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</si>
  <si>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</si>
  <si>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</si>
  <si>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</si>
  <si>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</si>
  <si>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</si>
  <si>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</si>
  <si>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</si>
  <si>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</si>
  <si>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</si>
  <si>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</si>
  <si>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</si>
  <si>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</si>
  <si>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</si>
  <si>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</si>
  <si>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</si>
  <si>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</si>
  <si>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</si>
  <si>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</si>
  <si>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</si>
  <si>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</si>
  <si>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</si>
  <si>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</si>
  <si>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</si>
  <si>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</si>
  <si>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</si>
  <si>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</si>
  <si>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</si>
  <si>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</si>
  <si>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</si>
  <si>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</si>
  <si>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</si>
  <si>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</si>
  <si>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</si>
  <si>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</si>
  <si>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</si>
  <si>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</si>
  <si>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</si>
  <si>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</si>
  <si>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</si>
  <si>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</si>
  <si>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</si>
  <si>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</si>
  <si>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</si>
  <si>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</si>
  <si>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</si>
  <si>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</si>
  <si>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</si>
  <si>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</si>
  <si>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</si>
  <si>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</si>
  <si>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</si>
  <si>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</si>
  <si>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</si>
  <si>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</si>
  <si>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</si>
  <si>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</si>
  <si>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</si>
  <si>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</si>
  <si>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</si>
  <si>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</si>
  <si>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</si>
  <si>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</si>
  <si>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</si>
  <si>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</si>
  <si>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</si>
  <si>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</si>
  <si>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</si>
  <si>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</si>
  <si>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</si>
  <si>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</si>
  <si>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</si>
  <si>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</si>
  <si>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</si>
  <si>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</si>
  <si>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</si>
  <si>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</si>
  <si>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</si>
  <si>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</si>
  <si>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</si>
  <si>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</si>
  <si>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</si>
  <si>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</si>
  <si>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</si>
  <si>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</si>
  <si>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</si>
  <si>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</si>
  <si>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</si>
  <si>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</si>
  <si>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</si>
  <si>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</si>
  <si>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</si>
  <si>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</si>
  <si>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</si>
  <si>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</si>
  <si>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</si>
  <si>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</si>
  <si>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</si>
  <si>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</si>
  <si>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</si>
  <si>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</si>
  <si>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</si>
  <si>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</si>
  <si>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</si>
  <si>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</si>
  <si>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</si>
  <si>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</si>
  <si>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</si>
  <si>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</si>
  <si>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</si>
  <si>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</si>
  <si>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</si>
  <si>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</si>
  <si>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</si>
  <si>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</si>
  <si>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</si>
  <si>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</si>
  <si>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</si>
  <si>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</si>
  <si>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</si>
  <si>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</si>
  <si>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</si>
  <si>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</si>
  <si>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</si>
  <si>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</si>
  <si>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</si>
  <si>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</si>
  <si>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</si>
  <si>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</si>
  <si>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</si>
  <si>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</si>
  <si>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</si>
  <si>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</si>
  <si>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</si>
  <si>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</si>
  <si>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</si>
  <si>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</si>
  <si>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</si>
  <si>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</si>
  <si>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</si>
  <si>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</si>
  <si>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</si>
  <si>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</si>
  <si>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</si>
  <si>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</si>
  <si>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</si>
  <si>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</si>
  <si>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</si>
  <si>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</si>
  <si>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</si>
  <si>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</si>
  <si>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</si>
  <si>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</si>
  <si>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</si>
  <si>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</si>
  <si>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</si>
  <si>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</si>
  <si>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</si>
  <si>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</si>
  <si>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</si>
  <si>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</si>
  <si>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</si>
  <si>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</si>
  <si>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</si>
  <si>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</si>
  <si>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</si>
  <si>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</si>
  <si>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</si>
  <si>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</si>
  <si>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</si>
  <si>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</si>
  <si>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</si>
  <si>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</si>
  <si>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</si>
  <si>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</si>
  <si>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</si>
  <si>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</si>
  <si>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</si>
  <si>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</si>
  <si>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</si>
  <si>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</si>
  <si>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</si>
  <si>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</si>
  <si>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</si>
  <si>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</si>
  <si>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</si>
  <si>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</si>
  <si>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</si>
  <si>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</si>
  <si>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</si>
  <si>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</si>
  <si>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</si>
  <si>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</si>
  <si>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</si>
  <si>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</si>
  <si>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</si>
  <si>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</si>
  <si>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</si>
  <si>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</si>
  <si>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</si>
  <si>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</si>
  <si>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</si>
  <si>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</si>
  <si>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</si>
  <si>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</si>
  <si>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</si>
  <si>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</si>
  <si>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</si>
  <si>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</si>
  <si>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</si>
  <si>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</si>
  <si>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</si>
  <si>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</si>
  <si>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</si>
  <si>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</si>
  <si>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</si>
  <si>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</si>
  <si>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</si>
  <si>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</si>
  <si>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</si>
  <si>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</si>
  <si>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</si>
  <si>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</si>
  <si>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</si>
  <si>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</si>
  <si>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</si>
  <si>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</si>
  <si>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</si>
  <si>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</si>
  <si>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</si>
  <si>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</si>
  <si>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</si>
  <si>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</si>
  <si>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</si>
  <si>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</si>
  <si>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</si>
  <si>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</si>
  <si>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</si>
  <si>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</si>
  <si>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</si>
  <si>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</si>
  <si>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</si>
  <si>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</si>
  <si>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</si>
  <si>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</si>
  <si>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</si>
  <si>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</si>
  <si>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</si>
  <si>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</si>
  <si>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</si>
  <si>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</si>
  <si>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</si>
  <si>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</si>
  <si>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</si>
  <si>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</si>
  <si>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</si>
  <si>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</si>
  <si>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</si>
  <si>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</si>
  <si>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</si>
  <si>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</si>
  <si>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</si>
  <si>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</si>
  <si>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</si>
  <si>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</si>
  <si>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</si>
  <si>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</si>
  <si>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</si>
  <si>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</si>
  <si>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</si>
  <si>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</si>
  <si>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</si>
  <si>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</si>
  <si>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</si>
  <si>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</si>
  <si>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</si>
  <si>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</si>
  <si>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</si>
  <si>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</si>
  <si>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</si>
  <si>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</si>
  <si>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</si>
  <si>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</si>
  <si>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</si>
  <si>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</si>
  <si>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</si>
  <si>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</si>
  <si>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</si>
  <si>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</si>
  <si>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</si>
  <si>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</si>
  <si>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</si>
  <si>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</si>
  <si>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</si>
  <si>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</si>
  <si>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</si>
  <si>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</si>
  <si>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</si>
  <si>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</si>
  <si>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</si>
  <si>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</si>
  <si>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</si>
  <si>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</si>
  <si>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</si>
  <si>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</si>
  <si>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</si>
  <si>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</si>
  <si>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</si>
  <si>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</si>
  <si>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</si>
  <si>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</si>
  <si>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</si>
  <si>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</si>
  <si>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</si>
  <si>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</si>
  <si>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</si>
  <si>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</si>
  <si>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</si>
  <si>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</si>
  <si>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</si>
  <si>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</si>
  <si>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</si>
  <si>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</si>
  <si>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</si>
  <si>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</si>
  <si>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</si>
  <si>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</si>
  <si>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</si>
  <si>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</si>
  <si>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</si>
  <si>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</si>
  <si>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</si>
  <si>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</si>
  <si>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</si>
  <si>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</si>
  <si>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</si>
  <si>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</si>
  <si>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</si>
  <si>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</si>
  <si>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</si>
  <si>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</si>
  <si>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</si>
  <si>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</si>
  <si>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</si>
  <si>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</si>
  <si>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</si>
  <si>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</si>
  <si>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</si>
  <si>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</si>
  <si>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</si>
  <si>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</si>
  <si>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</si>
  <si>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</si>
  <si>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</si>
  <si>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</si>
  <si>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</si>
  <si>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</si>
  <si>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</si>
  <si>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</si>
  <si>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</si>
  <si>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</si>
  <si>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</si>
  <si>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</si>
  <si>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</si>
  <si>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</si>
  <si>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</si>
  <si>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</si>
  <si>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</si>
  <si>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</si>
  <si>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</si>
  <si>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</si>
  <si>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</si>
  <si>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</si>
  <si>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</si>
  <si>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</si>
  <si>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</si>
  <si>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</si>
  <si>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</si>
  <si>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</si>
  <si>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</si>
  <si>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</si>
  <si>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</si>
  <si>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</si>
  <si>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</si>
  <si>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</si>
  <si>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</si>
  <si>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</si>
  <si>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</si>
  <si>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</si>
  <si>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</si>
  <si>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</si>
  <si>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</si>
  <si>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</si>
  <si>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</si>
  <si>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</si>
  <si>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</si>
  <si>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</si>
  <si>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</si>
  <si>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</si>
  <si>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</si>
  <si>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</si>
  <si>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</si>
  <si>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</si>
  <si>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</si>
  <si>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</si>
  <si>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</si>
  <si>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</si>
  <si>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</si>
  <si>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</si>
  <si>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</si>
  <si>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</si>
  <si>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</si>
  <si>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</si>
  <si>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</si>
  <si>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</si>
  <si>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</si>
  <si>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</si>
  <si>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</si>
  <si>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</si>
  <si>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</si>
  <si>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</si>
  <si>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</si>
  <si>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</si>
  <si>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</si>
  <si>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</si>
  <si>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</si>
  <si>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</si>
  <si>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</si>
  <si>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</si>
  <si>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</si>
  <si>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</si>
  <si>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</si>
  <si>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</si>
  <si>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</si>
  <si>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</si>
  <si>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</si>
  <si>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</si>
  <si>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</si>
  <si>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</si>
  <si>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</si>
  <si>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</si>
  <si>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</si>
  <si>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</si>
  <si>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</si>
  <si>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</si>
  <si>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</si>
  <si>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</si>
  <si>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</si>
  <si>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</si>
  <si>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</si>
  <si>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</si>
  <si>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</si>
  <si>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</si>
  <si>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</si>
  <si>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</si>
  <si>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</si>
  <si>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</si>
  <si>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</si>
  <si>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</si>
  <si>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</si>
  <si>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</si>
  <si>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</si>
  <si>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</si>
  <si>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</si>
  <si>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</si>
  <si>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</si>
  <si>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</si>
  <si>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</si>
  <si>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</si>
  <si>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</si>
  <si>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</si>
  <si>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</si>
  <si>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</si>
  <si>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</si>
  <si>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</si>
  <si>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</si>
  <si>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</si>
  <si>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</si>
  <si>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</si>
  <si>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</si>
  <si>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</si>
  <si>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</si>
  <si>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</si>
  <si>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</si>
  <si>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</si>
  <si>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</si>
  <si>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</si>
  <si>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</si>
  <si>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</si>
  <si>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</si>
  <si>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</si>
  <si>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</si>
  <si>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</si>
  <si>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</si>
  <si>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</si>
  <si>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</si>
  <si>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</si>
  <si>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</si>
  <si>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</si>
  <si>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</si>
  <si>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</si>
  <si>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</si>
  <si>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</si>
  <si>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</si>
  <si>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</si>
  <si>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</si>
  <si>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</si>
  <si>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</si>
  <si>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</si>
  <si>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</si>
  <si>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</si>
  <si>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</si>
  <si>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</si>
  <si>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</si>
  <si>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</si>
  <si>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</si>
  <si>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</si>
  <si>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</si>
  <si>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</si>
  <si>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</si>
  <si>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</si>
  <si>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</si>
  <si>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</si>
  <si>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</si>
  <si>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</si>
  <si>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</si>
  <si>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</si>
  <si>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</si>
  <si>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</si>
  <si>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</si>
  <si>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</si>
  <si>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</si>
  <si>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</si>
  <si>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</si>
  <si>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</si>
  <si>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</si>
  <si>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</si>
  <si>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</si>
  <si>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</si>
  <si>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</si>
  <si>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</si>
  <si>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</si>
  <si>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</si>
  <si>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</si>
  <si>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</si>
  <si>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</si>
  <si>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</si>
  <si>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</si>
  <si>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</si>
  <si>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</si>
  <si>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</si>
  <si>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</si>
  <si>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</si>
  <si>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</si>
  <si>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</si>
  <si>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</si>
  <si>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</si>
  <si>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</si>
  <si>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</si>
  <si>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</si>
  <si>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</si>
  <si>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</si>
  <si>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</si>
  <si>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</si>
  <si>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</si>
  <si>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</si>
  <si>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</si>
  <si>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</si>
  <si>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</si>
  <si>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</si>
  <si>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</si>
  <si>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</si>
  <si>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</si>
  <si>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</si>
  <si>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</si>
  <si>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</si>
  <si>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</si>
  <si>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</si>
  <si>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</si>
  <si>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</si>
  <si>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</si>
  <si>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</si>
  <si>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</si>
  <si>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</si>
  <si>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</si>
  <si>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</si>
  <si>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</si>
  <si>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</si>
  <si>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</si>
  <si>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</si>
  <si>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</si>
  <si>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</si>
  <si>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</si>
  <si>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</si>
  <si>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</si>
  <si>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</si>
  <si>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</si>
  <si>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</si>
  <si>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</si>
  <si>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</si>
  <si>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</si>
  <si>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</si>
  <si>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</si>
  <si>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</si>
  <si>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</si>
  <si>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</si>
  <si>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</si>
  <si>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</si>
  <si>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</si>
  <si>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</si>
  <si>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</si>
  <si>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</si>
  <si>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</si>
  <si>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</si>
  <si>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</si>
  <si>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</si>
  <si>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</si>
  <si>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</si>
  <si>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</si>
  <si>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</si>
  <si>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</si>
  <si>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</si>
  <si>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</si>
  <si>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</si>
  <si>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</si>
  <si>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</si>
  <si>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</si>
  <si>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</si>
  <si>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</si>
  <si>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</si>
  <si>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</si>
  <si>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</si>
  <si>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</si>
  <si>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</si>
  <si>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</si>
  <si>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</si>
  <si>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</si>
  <si>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</si>
  <si>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</si>
  <si>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</si>
  <si>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</si>
  <si>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</si>
  <si>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</si>
  <si>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</si>
  <si>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</si>
  <si>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</si>
  <si>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</si>
  <si>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</si>
  <si>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</si>
  <si>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</si>
  <si>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</si>
  <si>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</si>
  <si>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</si>
  <si>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</si>
  <si>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</si>
  <si>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</si>
  <si>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</si>
  <si>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</si>
  <si>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</si>
  <si>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</si>
  <si>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</si>
  <si>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</si>
  <si>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</si>
  <si>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</si>
  <si>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</si>
  <si>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</si>
  <si>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</si>
  <si>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</si>
  <si>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</si>
  <si>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</si>
  <si>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</si>
  <si>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</si>
  <si>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</si>
  <si>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</si>
  <si>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</si>
  <si>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</si>
  <si>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</si>
  <si>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</si>
  <si>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</si>
  <si>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</si>
  <si>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</si>
  <si>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</si>
  <si>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</si>
  <si>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</si>
  <si>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</si>
  <si>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</si>
  <si>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</si>
  <si>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</si>
  <si>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</si>
  <si>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</si>
  <si>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</si>
  <si>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</si>
  <si>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</si>
  <si>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</si>
  <si>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</si>
  <si>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</si>
  <si>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</si>
  <si>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</si>
  <si>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</si>
  <si>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</si>
  <si>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</si>
  <si>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</si>
  <si>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</si>
  <si>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</si>
  <si>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</si>
  <si>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</si>
  <si>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</si>
  <si>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</si>
  <si>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</si>
  <si>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</si>
  <si>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</si>
  <si>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</si>
  <si>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</si>
  <si>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</si>
  <si>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</si>
  <si>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</si>
  <si>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</si>
  <si>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</si>
  <si>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</si>
  <si>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</si>
  <si>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</si>
  <si>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</si>
  <si>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</si>
  <si>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</si>
  <si>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</si>
  <si>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</si>
  <si>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</si>
  <si>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</si>
  <si>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</si>
  <si>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</si>
  <si>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</si>
  <si>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</si>
  <si>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</si>
  <si>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</si>
  <si>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</si>
  <si>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</si>
  <si>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</si>
  <si>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</si>
  <si>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</si>
  <si>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</si>
  <si>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</si>
  <si>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</si>
  <si>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</si>
  <si>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</si>
  <si>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</si>
  <si>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</si>
  <si>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</si>
  <si>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</si>
  <si>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</si>
  <si>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</si>
  <si>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</si>
  <si>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</si>
  <si>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</si>
  <si>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</si>
  <si>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</si>
  <si>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</si>
  <si>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</si>
  <si>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</si>
  <si>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</si>
  <si>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</si>
  <si>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</si>
  <si>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</si>
  <si>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</si>
  <si>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</si>
  <si>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</si>
  <si>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</si>
  <si>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</si>
  <si>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</si>
  <si>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</si>
  <si>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</si>
  <si>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</si>
  <si>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</si>
  <si>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</si>
  <si>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</si>
  <si>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</si>
  <si>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</si>
  <si>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</si>
  <si>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</si>
  <si>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</si>
  <si>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</si>
  <si>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</si>
  <si>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</si>
  <si>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</si>
  <si>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</si>
  <si>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</si>
  <si>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</si>
  <si>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</si>
  <si>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</si>
  <si>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</si>
  <si>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</si>
  <si>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</si>
  <si>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</si>
  <si>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</si>
  <si>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</si>
  <si>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</si>
  <si>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</si>
  <si>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</si>
  <si>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</si>
  <si>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</si>
  <si>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</si>
  <si>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</si>
  <si>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</si>
  <si>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</si>
  <si>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</si>
  <si>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</si>
  <si>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</si>
  <si>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</si>
  <si>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</si>
  <si>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</si>
  <si>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</si>
  <si>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</si>
  <si>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</si>
  <si>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</si>
  <si>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</si>
  <si>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</si>
  <si>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</si>
  <si>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</si>
  <si>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</si>
  <si>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</si>
  <si>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</si>
  <si>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</si>
  <si>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</si>
  <si>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</si>
  <si>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</si>
  <si>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</si>
  <si>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</si>
  <si>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</si>
  <si>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</si>
  <si>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</si>
  <si>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</si>
  <si>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</si>
  <si>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</si>
  <si>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</si>
  <si>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</si>
  <si>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</si>
  <si>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</si>
  <si>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</si>
  <si>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</si>
  <si>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</si>
  <si>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</si>
  <si>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</si>
  <si>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</si>
  <si>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</si>
  <si>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</si>
  <si>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</si>
  <si>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</si>
  <si>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</si>
  <si>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</si>
  <si>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</si>
  <si>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</si>
  <si>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</si>
  <si>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</si>
  <si>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</si>
  <si>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</si>
  <si>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</si>
  <si>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</si>
  <si>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</si>
  <si>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</si>
  <si>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</si>
  <si>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</si>
  <si>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</si>
  <si>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</si>
  <si>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</si>
  <si>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</si>
  <si>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</si>
  <si>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</si>
  <si>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</si>
  <si>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</si>
  <si>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</si>
  <si>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</si>
  <si>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</si>
  <si>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</si>
  <si>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</si>
  <si>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</si>
  <si>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</si>
  <si>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</si>
  <si>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</si>
  <si>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</si>
  <si>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</si>
  <si>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</si>
  <si>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</si>
  <si>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</si>
  <si>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</si>
  <si>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</si>
  <si>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</si>
  <si>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</si>
  <si>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</si>
  <si>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</si>
  <si>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</si>
  <si>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</si>
  <si>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</si>
  <si>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</si>
  <si>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</si>
  <si>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</si>
  <si>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</si>
  <si>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</si>
  <si>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</si>
  <si>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</si>
  <si>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</si>
  <si>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</si>
  <si>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</si>
  <si>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</si>
  <si>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</si>
  <si>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</si>
  <si>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</si>
  <si>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</si>
  <si>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</si>
  <si>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</si>
  <si>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</si>
  <si>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</si>
  <si>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</si>
  <si>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</si>
  <si>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</si>
  <si>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</si>
  <si>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</si>
  <si>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</si>
  <si>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</si>
  <si>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</si>
  <si>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</si>
  <si>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</si>
  <si>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</si>
  <si>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</si>
  <si>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</si>
  <si>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</si>
  <si>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</si>
  <si>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</si>
  <si>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</si>
  <si>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</si>
  <si>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</si>
  <si>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</si>
  <si>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</si>
  <si>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</si>
  <si>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</si>
  <si>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</si>
  <si>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</si>
  <si>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</si>
  <si>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</si>
  <si>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</si>
  <si>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</si>
  <si>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</si>
  <si>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</si>
  <si>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</si>
  <si>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</si>
  <si>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</si>
  <si>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</si>
  <si>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</si>
  <si>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</si>
  <si>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</si>
  <si>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</si>
  <si>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</si>
  <si>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</si>
  <si>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</si>
  <si>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</si>
  <si>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</si>
  <si>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</si>
  <si>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</si>
  <si>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</si>
  <si>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</si>
  <si>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</si>
  <si>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</si>
  <si>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</si>
  <si>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</si>
  <si>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</si>
  <si>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</si>
  <si>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</si>
  <si>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</si>
  <si>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</si>
  <si>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</si>
  <si>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</si>
  <si>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</si>
  <si>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</si>
  <si>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</si>
  <si>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</si>
  <si>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</si>
  <si>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</si>
  <si>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</si>
  <si>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</si>
  <si>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</si>
  <si>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</si>
  <si>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</si>
  <si>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</si>
  <si>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</si>
  <si>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</si>
  <si>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</si>
  <si>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</si>
  <si>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</si>
  <si>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</si>
  <si>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</si>
  <si>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</si>
  <si>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</si>
  <si>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</si>
  <si>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</si>
  <si>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</si>
  <si>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</si>
  <si>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</si>
  <si>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</si>
  <si>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</si>
  <si>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</si>
  <si>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</si>
  <si>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</si>
  <si>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</si>
  <si>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</si>
  <si>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</si>
  <si>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</si>
  <si>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</si>
  <si>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</si>
  <si>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</si>
  <si>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</si>
  <si>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</si>
  <si>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</si>
  <si>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</si>
  <si>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</si>
  <si>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</si>
  <si>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</si>
  <si>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</si>
  <si>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</si>
  <si>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</si>
  <si>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</si>
  <si>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</si>
  <si>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</si>
  <si>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</si>
  <si>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</si>
  <si>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</si>
  <si>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</si>
  <si>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</si>
  <si>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</si>
  <si>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</si>
  <si>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</si>
  <si>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</si>
  <si>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</si>
  <si>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</si>
  <si>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</si>
  <si>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</si>
  <si>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</si>
  <si>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</si>
  <si>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</si>
  <si>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</si>
  <si>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</si>
  <si>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</si>
  <si>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</si>
  <si>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</si>
  <si>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</si>
  <si>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</si>
  <si>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</si>
  <si>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</si>
  <si>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</si>
  <si>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</si>
  <si>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</si>
  <si>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</si>
  <si>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</si>
  <si>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</si>
  <si>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</si>
  <si>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</si>
  <si>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</si>
  <si>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</si>
  <si>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</si>
  <si>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</si>
  <si>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</si>
  <si>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</si>
  <si>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</si>
  <si>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</si>
  <si>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</si>
  <si>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</si>
  <si>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</si>
  <si>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</si>
  <si>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</si>
  <si>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</si>
  <si>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</si>
  <si>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</si>
  <si>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</si>
  <si>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</si>
  <si>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</si>
  <si>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</si>
  <si>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</si>
  <si>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</si>
  <si>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</si>
  <si>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</si>
  <si>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</si>
  <si>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</si>
  <si>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</si>
  <si>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</si>
  <si>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</si>
  <si>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</si>
  <si>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</si>
  <si>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</si>
  <si>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</si>
  <si>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</si>
  <si>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</si>
  <si>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</si>
  <si>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</si>
  <si>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</si>
  <si>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</si>
  <si>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</si>
  <si>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</si>
  <si>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</si>
  <si>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</si>
  <si>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</si>
  <si>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</si>
  <si>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</si>
  <si>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</si>
  <si>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</si>
  <si>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</si>
  <si>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</si>
  <si>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</si>
  <si>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</si>
  <si>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</si>
  <si>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</si>
  <si>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</si>
  <si>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</si>
  <si>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</si>
  <si>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</si>
  <si>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</si>
  <si>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</si>
  <si>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</si>
  <si>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</si>
  <si>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</si>
  <si>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</si>
  <si>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</si>
  <si>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</si>
  <si>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</si>
  <si>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</si>
  <si>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</si>
  <si>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</si>
  <si>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</si>
  <si>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</si>
  <si>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</si>
  <si>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</si>
  <si>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</si>
  <si>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</si>
  <si>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</si>
  <si>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</si>
  <si>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</si>
  <si>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</si>
  <si>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</si>
  <si>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</si>
  <si>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</si>
  <si>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</si>
  <si>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</si>
  <si>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</si>
  <si>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</si>
  <si>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</si>
  <si>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</si>
  <si>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</si>
  <si>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</si>
  <si>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</si>
  <si>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</si>
  <si>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</si>
  <si>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</si>
  <si>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</si>
  <si>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</si>
  <si>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</si>
  <si>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</si>
  <si>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</si>
  <si>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</si>
  <si>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</si>
  <si>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</si>
  <si>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</si>
  <si>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</si>
  <si>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</si>
  <si>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</si>
  <si>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</si>
  <si>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</si>
  <si>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</si>
  <si>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</si>
  <si>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</si>
  <si>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</si>
  <si>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</si>
  <si>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</si>
  <si>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</si>
  <si>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</si>
  <si>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</si>
  <si>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</si>
  <si>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</si>
  <si>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</si>
  <si>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</si>
  <si>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</si>
  <si>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</si>
  <si>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</si>
  <si>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</si>
  <si>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</si>
  <si>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</si>
  <si>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</si>
  <si>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</si>
  <si>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</si>
  <si>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</si>
  <si>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</si>
  <si>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</si>
  <si>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</si>
  <si>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</si>
  <si>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</si>
  <si>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</si>
  <si>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</si>
  <si>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</si>
  <si>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</si>
  <si>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</si>
  <si>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</si>
  <si>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</si>
  <si>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</si>
  <si>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</si>
  <si>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</si>
  <si>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</si>
  <si>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</si>
  <si>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</si>
  <si>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</si>
  <si>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</si>
  <si>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</si>
  <si>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</si>
  <si>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</si>
  <si>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</si>
  <si>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</si>
  <si>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</si>
  <si>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</si>
  <si>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</si>
  <si>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</si>
  <si>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</si>
  <si>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</si>
  <si>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</si>
  <si>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</si>
  <si>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</si>
  <si>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</si>
  <si>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</si>
  <si>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</si>
  <si>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</si>
  <si>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</si>
  <si>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</si>
  <si>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</si>
  <si>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</si>
  <si>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</si>
  <si>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</si>
  <si>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</si>
  <si>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</si>
  <si>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</si>
  <si>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</si>
  <si>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</si>
  <si>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</si>
  <si>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</si>
  <si>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</si>
  <si>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</si>
  <si>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</si>
  <si>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</si>
  <si>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</si>
  <si>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</si>
  <si>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</si>
  <si>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</si>
  <si>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</si>
  <si>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</si>
  <si>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</si>
  <si>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</si>
  <si>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</si>
  <si>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</si>
  <si>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</si>
  <si>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</si>
  <si>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</si>
  <si>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</si>
  <si>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</si>
  <si>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</si>
  <si>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</si>
  <si>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</si>
  <si>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</si>
  <si>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</si>
  <si>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</si>
  <si>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</si>
  <si>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</si>
  <si>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</si>
  <si>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</si>
  <si>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</si>
  <si>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</si>
  <si>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</si>
  <si>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</si>
  <si>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</si>
  <si>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</si>
  <si>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</si>
  <si>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</si>
  <si>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</si>
  <si>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</si>
  <si>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</si>
  <si>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</si>
  <si>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</si>
  <si>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</si>
  <si>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</si>
  <si>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</si>
  <si>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</si>
  <si>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</si>
  <si>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</si>
  <si>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</si>
  <si>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</si>
  <si>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</si>
  <si>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</si>
  <si>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</si>
  <si>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</si>
  <si>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</si>
  <si>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</si>
  <si>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</si>
  <si>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</si>
  <si>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</si>
  <si>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</si>
  <si>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</si>
  <si>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</si>
  <si>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</si>
  <si>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</si>
  <si>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</si>
  <si>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</si>
  <si>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</si>
  <si>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</si>
  <si>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</si>
  <si>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</si>
  <si>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</si>
  <si>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</si>
  <si>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</si>
  <si>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</si>
  <si>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</si>
  <si>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</si>
  <si>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</si>
  <si>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</si>
  <si>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</si>
  <si>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</si>
  <si>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</si>
  <si>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</si>
  <si>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</si>
  <si>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</si>
  <si>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</si>
  <si>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</si>
  <si>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</si>
  <si>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</si>
  <si>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</si>
  <si>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</si>
  <si>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</si>
  <si>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</si>
  <si>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</si>
  <si>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</si>
  <si>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</si>
  <si>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</si>
  <si>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</si>
  <si>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</si>
  <si>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</si>
  <si>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</si>
  <si>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</si>
  <si>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</si>
  <si>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</si>
  <si>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</si>
  <si>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</si>
  <si>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</si>
  <si>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</si>
  <si>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</si>
  <si>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</si>
  <si>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</si>
  <si>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</si>
  <si>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</si>
  <si>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</si>
  <si>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</si>
  <si>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</si>
  <si>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</si>
  <si>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</si>
  <si>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</si>
  <si>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</si>
  <si>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</si>
  <si>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</si>
  <si>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</si>
  <si>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</si>
  <si>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</si>
  <si>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</si>
  <si>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</si>
  <si>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</si>
  <si>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</si>
  <si>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</si>
  <si>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</si>
  <si>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</si>
  <si>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</si>
  <si>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</si>
  <si>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</si>
  <si>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</si>
  <si>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</si>
  <si>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</si>
  <si>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</si>
  <si>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</si>
  <si>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</si>
  <si>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</si>
  <si>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</si>
  <si>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</si>
  <si>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</si>
  <si>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</si>
  <si>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</si>
  <si>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</si>
  <si>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</si>
  <si>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</si>
  <si>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</si>
  <si>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</si>
  <si>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</si>
  <si>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</si>
  <si>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</si>
  <si>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</si>
  <si>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</si>
  <si>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</si>
  <si>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</si>
  <si>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</si>
  <si>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</si>
  <si>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</si>
  <si>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</si>
  <si>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</si>
  <si>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</si>
  <si>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</si>
  <si>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</si>
  <si>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</si>
  <si>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</si>
  <si>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</si>
  <si>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</si>
  <si>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</si>
  <si>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</si>
  <si>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</si>
  <si>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</si>
  <si>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</si>
  <si>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</si>
  <si>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</si>
  <si>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</si>
  <si>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</si>
  <si>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</si>
  <si>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</si>
  <si>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</si>
  <si>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</si>
  <si>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</si>
  <si>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</si>
  <si>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</si>
  <si>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</si>
  <si>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</si>
  <si>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</si>
  <si>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</si>
  <si>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</si>
  <si>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</si>
  <si>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</si>
  <si>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</si>
  <si>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</si>
  <si>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</si>
  <si>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</si>
  <si>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</si>
  <si>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</si>
  <si>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</si>
  <si>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</si>
  <si>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</si>
  <si>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</si>
  <si>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</si>
  <si>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</si>
  <si>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</si>
  <si>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</si>
  <si>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</si>
  <si>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</si>
  <si>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</si>
  <si>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</si>
  <si>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</si>
  <si>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</si>
  <si>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</si>
  <si>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</si>
  <si>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</si>
  <si>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</si>
  <si>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</si>
  <si>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</si>
  <si>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</si>
  <si>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</si>
  <si>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</si>
  <si>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</si>
  <si>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</si>
  <si>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</si>
  <si>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</si>
  <si>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</si>
  <si>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</si>
  <si>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</si>
  <si>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</si>
  <si>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</si>
  <si>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</si>
  <si>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</si>
  <si>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</si>
  <si>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</si>
  <si>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</si>
  <si>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</si>
  <si>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</si>
  <si>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</si>
  <si>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</si>
  <si>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</si>
  <si>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</si>
  <si>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</si>
  <si>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</si>
  <si>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</si>
  <si>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</si>
  <si>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</si>
  <si>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</si>
  <si>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</si>
  <si>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</si>
  <si>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</si>
  <si>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</si>
  <si>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</si>
  <si>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</si>
  <si>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</si>
  <si>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</si>
  <si>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</si>
  <si>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</si>
  <si>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</si>
  <si>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</si>
  <si>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</si>
  <si>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</si>
  <si>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</si>
  <si>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</si>
  <si>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</si>
  <si>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</si>
  <si>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</si>
  <si>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</si>
  <si>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</si>
  <si>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</si>
  <si>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</si>
  <si>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</si>
  <si>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</si>
  <si>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</si>
  <si>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</si>
  <si>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</si>
  <si>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</si>
  <si>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</si>
  <si>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</si>
  <si>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</si>
  <si>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</si>
  <si>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</si>
  <si>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</si>
  <si>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</si>
  <si>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</si>
  <si>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</si>
  <si>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</si>
  <si>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</si>
  <si>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</si>
  <si>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</si>
  <si>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</si>
  <si>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</si>
  <si>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</si>
  <si>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</si>
  <si>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</si>
  <si>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</si>
  <si>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</si>
  <si>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</si>
  <si>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</si>
  <si>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</si>
  <si>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</si>
  <si>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</si>
  <si>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</si>
  <si>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</si>
  <si>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</si>
  <si>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</si>
  <si>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</si>
  <si>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</si>
  <si>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</si>
  <si>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</si>
  <si>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</si>
  <si>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</si>
  <si>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</si>
  <si>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</si>
  <si>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</si>
  <si>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</si>
  <si>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</si>
  <si>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</si>
  <si>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</si>
  <si>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</si>
  <si>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</si>
  <si>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</si>
  <si>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</si>
  <si>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</si>
  <si>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</si>
  <si>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</si>
  <si>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</si>
  <si>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</si>
  <si>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</si>
  <si>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</si>
  <si>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</si>
  <si>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</si>
  <si>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</si>
  <si>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</si>
  <si>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</si>
  <si>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</si>
  <si>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</si>
  <si>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</si>
  <si>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</si>
  <si>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</si>
  <si>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</si>
  <si>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</si>
  <si>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</si>
  <si>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</si>
  <si>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</si>
  <si>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</si>
  <si>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</si>
  <si>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</si>
  <si>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</si>
  <si>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</si>
  <si>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</si>
  <si>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</si>
  <si>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</si>
  <si>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</si>
  <si>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</si>
  <si>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</si>
  <si>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</si>
  <si>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</si>
  <si>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</si>
  <si>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</si>
  <si>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</si>
  <si>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</si>
  <si>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</si>
  <si>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</si>
  <si>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</si>
  <si>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</si>
  <si>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</si>
  <si>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</si>
  <si>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</si>
  <si>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</si>
  <si>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</si>
  <si>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</si>
  <si>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</si>
  <si>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</si>
  <si>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</si>
  <si>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</si>
  <si>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</si>
  <si>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</si>
  <si>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</si>
  <si>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</si>
  <si>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</si>
  <si>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</si>
  <si>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</si>
  <si>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</si>
  <si>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</si>
  <si>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</si>
  <si>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</si>
  <si>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</si>
  <si>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</si>
  <si>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</si>
  <si>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</si>
  <si>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</si>
  <si>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</si>
  <si>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</si>
  <si>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</si>
  <si>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</si>
  <si>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</si>
  <si>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</si>
  <si>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</si>
  <si>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</si>
  <si>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</si>
  <si>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</si>
  <si>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</si>
  <si>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</si>
  <si>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</si>
  <si>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</si>
  <si>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</si>
  <si>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</si>
  <si>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</si>
  <si>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</si>
  <si>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</si>
  <si>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</si>
  <si>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</si>
  <si>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</si>
  <si>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</si>
  <si>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</si>
  <si>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</si>
  <si>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</si>
  <si>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</si>
  <si>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</si>
  <si>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</si>
  <si>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</si>
  <si>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</si>
  <si>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</si>
  <si>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</si>
  <si>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</si>
  <si>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</si>
  <si>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</si>
  <si>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</si>
  <si>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</si>
  <si>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</si>
  <si>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</si>
  <si>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</si>
  <si>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</si>
  <si>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</si>
  <si>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</si>
  <si>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</si>
  <si>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</si>
  <si>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</si>
  <si>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</si>
  <si>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</si>
  <si>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</si>
  <si>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</si>
  <si>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</si>
  <si>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</si>
  <si>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</si>
  <si>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</si>
  <si>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</si>
  <si>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</si>
  <si>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</si>
  <si>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</si>
  <si>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</si>
  <si>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</si>
  <si>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</si>
  <si>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</si>
  <si>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</si>
  <si>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</si>
  <si>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</si>
  <si>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</si>
  <si>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</si>
  <si>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</si>
  <si>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</si>
  <si>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</si>
  <si>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</si>
  <si>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</si>
  <si>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</si>
  <si>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</si>
  <si>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</si>
  <si>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</si>
  <si>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</si>
  <si>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</si>
  <si>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</si>
  <si>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</si>
  <si>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</si>
  <si>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</si>
  <si>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</si>
  <si>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</si>
  <si>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</si>
  <si>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</si>
  <si>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</si>
  <si>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</si>
  <si>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</si>
  <si>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</si>
  <si>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</si>
  <si>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</si>
  <si>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</si>
  <si>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</si>
  <si>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</si>
  <si>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</si>
  <si>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</si>
  <si>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</si>
  <si>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</si>
  <si>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</si>
  <si>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</si>
  <si>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</si>
  <si>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</si>
  <si>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</si>
  <si>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</si>
  <si>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</si>
  <si>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</si>
  <si>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</si>
  <si>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</si>
  <si>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</si>
  <si>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</si>
  <si>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</si>
  <si>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</si>
  <si>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</si>
  <si>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</si>
  <si>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</si>
  <si>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</si>
  <si>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</si>
  <si>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</si>
  <si>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</si>
  <si>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</si>
  <si>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</si>
  <si>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</si>
  <si>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</si>
  <si>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</si>
  <si>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</si>
  <si>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</si>
  <si>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</si>
  <si>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</si>
  <si>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</si>
  <si>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</si>
  <si>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</si>
  <si>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</si>
  <si>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</si>
  <si>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</si>
  <si>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</si>
  <si>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</si>
  <si>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</si>
  <si>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</si>
  <si>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</si>
  <si>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</si>
  <si>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</si>
  <si>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</si>
  <si>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</si>
  <si>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</si>
  <si>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</si>
  <si>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</si>
  <si>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</si>
  <si>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</si>
  <si>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</si>
  <si>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</si>
  <si>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</si>
  <si>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</si>
  <si>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</si>
  <si>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</si>
  <si>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</si>
  <si>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</si>
  <si>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</si>
  <si>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</si>
  <si>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</si>
  <si>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</si>
  <si>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</si>
  <si>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</si>
  <si>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</si>
  <si>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</si>
  <si>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</si>
  <si>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</si>
  <si>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</si>
  <si>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</si>
  <si>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</si>
  <si>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</si>
  <si>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</si>
  <si>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</si>
  <si>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</si>
  <si>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</si>
  <si>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</si>
  <si>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</si>
  <si>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</si>
  <si>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</si>
  <si>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</si>
  <si>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</si>
  <si>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</si>
  <si>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</si>
  <si>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</si>
  <si>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</si>
  <si>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</si>
  <si>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</si>
  <si>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</si>
  <si>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</si>
  <si>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</si>
  <si>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</si>
  <si>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</si>
  <si>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</si>
  <si>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</si>
  <si>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</si>
  <si>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</si>
  <si>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</si>
  <si>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</si>
  <si>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</si>
  <si>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</si>
  <si>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</si>
  <si>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</si>
  <si>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</si>
  <si>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</si>
  <si>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</si>
  <si>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</si>
  <si>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</si>
  <si>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</si>
  <si>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</si>
  <si>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</si>
  <si>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</si>
  <si>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</si>
  <si>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</si>
  <si>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</si>
  <si>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</si>
  <si>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</si>
  <si>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</si>
  <si>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</si>
  <si>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</si>
  <si>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</si>
  <si>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</si>
  <si>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</si>
  <si>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</si>
  <si>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</si>
  <si>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</si>
  <si>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</si>
  <si>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</si>
  <si>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</si>
  <si>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</si>
  <si>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</si>
  <si>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</si>
  <si>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</si>
  <si>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</si>
  <si>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</si>
  <si>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</si>
  <si>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</si>
  <si>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</si>
  <si>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</si>
  <si>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</si>
  <si>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</si>
  <si>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</si>
  <si>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</si>
  <si>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</si>
  <si>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</si>
  <si>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</si>
  <si>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</si>
  <si>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</si>
  <si>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</si>
  <si>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</si>
  <si>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</si>
  <si>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</si>
  <si>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</si>
  <si>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</si>
  <si>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</si>
  <si>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</si>
  <si>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</si>
  <si>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</si>
  <si>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</si>
  <si>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</si>
  <si>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</si>
  <si>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</si>
  <si>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</si>
  <si>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</si>
  <si>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</si>
  <si>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</si>
  <si>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</si>
  <si>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</si>
  <si>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</si>
  <si>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</si>
  <si>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</si>
  <si>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</si>
  <si>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</si>
  <si>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</si>
  <si>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</si>
  <si>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</si>
  <si>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</si>
  <si>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</si>
  <si>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</si>
  <si>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</si>
  <si>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</si>
  <si>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</si>
  <si>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</si>
  <si>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</si>
  <si>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</si>
  <si>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</si>
  <si>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</si>
  <si>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</si>
  <si>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</si>
  <si>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</si>
  <si>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</si>
  <si>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</si>
  <si>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</si>
  <si>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</si>
  <si>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</si>
  <si>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</si>
  <si>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</si>
  <si>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</si>
  <si>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</si>
  <si>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</si>
  <si>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</si>
  <si>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</si>
  <si>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</si>
  <si>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</si>
  <si>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</si>
  <si>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</si>
  <si>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</si>
  <si>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</si>
  <si>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</si>
  <si>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</si>
  <si>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</si>
  <si>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</si>
  <si>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</si>
  <si>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</si>
  <si>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</si>
  <si>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</si>
  <si>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</si>
  <si>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</si>
  <si>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</si>
  <si>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</si>
  <si>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</si>
  <si>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</si>
  <si>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</si>
  <si>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</si>
  <si>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</si>
  <si>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</si>
  <si>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</si>
  <si>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</si>
  <si>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</si>
  <si>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</si>
  <si>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</si>
  <si>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</si>
  <si>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</si>
  <si>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</si>
  <si>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</si>
  <si>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</si>
  <si>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</si>
  <si>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</si>
  <si>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</si>
  <si>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</si>
  <si>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</si>
  <si>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</si>
  <si>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</si>
  <si>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</si>
  <si>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</si>
  <si>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</si>
  <si>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</si>
  <si>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</si>
  <si>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</si>
  <si>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</si>
  <si>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</si>
  <si>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</si>
  <si>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</si>
  <si>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</si>
  <si>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</si>
  <si>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</si>
  <si>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</si>
  <si>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</si>
  <si>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</si>
  <si>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</si>
  <si>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</si>
  <si>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</si>
  <si>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</si>
  <si>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</si>
  <si>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</si>
  <si>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</si>
  <si>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</si>
  <si>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</si>
  <si>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</si>
  <si>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</si>
  <si>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</si>
  <si>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</si>
  <si>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</si>
  <si>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</si>
  <si>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</si>
  <si>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</si>
  <si>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</si>
  <si>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</si>
  <si>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</si>
  <si>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</si>
  <si>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</si>
  <si>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</si>
  <si>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</si>
  <si>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</si>
  <si>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</si>
  <si>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</si>
  <si>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</si>
  <si>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</si>
  <si>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</si>
  <si>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</si>
  <si>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</si>
  <si>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</si>
  <si>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</si>
  <si>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</si>
  <si>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</si>
  <si>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</si>
  <si>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</si>
  <si>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</si>
  <si>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</si>
  <si>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</si>
  <si>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</si>
  <si>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</si>
  <si>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</si>
  <si>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</si>
  <si>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</si>
  <si>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</si>
  <si>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</si>
  <si>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</si>
  <si>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</si>
  <si>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</si>
  <si>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</si>
  <si>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</si>
  <si>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</si>
  <si>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</si>
  <si>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</si>
  <si>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</si>
  <si>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</si>
  <si>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</si>
  <si>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</si>
  <si>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</si>
  <si>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</si>
  <si>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</si>
  <si>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</si>
  <si>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</si>
  <si>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</si>
  <si>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</si>
  <si>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</si>
  <si>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</si>
  <si>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</si>
  <si>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</si>
  <si>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</si>
  <si>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</si>
  <si>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</si>
  <si>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</si>
  <si>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</si>
  <si>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</si>
  <si>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</si>
  <si>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</si>
  <si>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</si>
  <si>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</si>
  <si>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</si>
  <si>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</si>
  <si>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</si>
  <si>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</si>
  <si>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</si>
  <si>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</si>
  <si>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</si>
  <si>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</si>
  <si>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</si>
  <si>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</si>
  <si>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</si>
  <si>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</si>
  <si>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</si>
  <si>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</si>
  <si>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</si>
  <si>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</si>
  <si>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</si>
  <si>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</si>
  <si>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</si>
  <si>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</si>
  <si>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</si>
  <si>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</si>
  <si>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</si>
  <si>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</si>
  <si>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</si>
  <si>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</si>
  <si>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</si>
  <si>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</si>
  <si>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</si>
  <si>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</si>
  <si>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</si>
  <si>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</si>
  <si>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</si>
  <si>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</si>
  <si>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</si>
  <si>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</si>
  <si>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</si>
  <si>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</si>
  <si>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</si>
  <si>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</si>
  <si>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</si>
  <si>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</si>
  <si>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</si>
  <si>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</si>
  <si>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</si>
  <si>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</si>
  <si>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</si>
  <si>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</si>
  <si>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</si>
  <si>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</si>
  <si>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</si>
  <si>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</si>
  <si>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</si>
  <si>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</si>
  <si>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</si>
  <si>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</si>
  <si>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</si>
  <si>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</si>
  <si>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</si>
  <si>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</si>
  <si>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</si>
  <si>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</si>
  <si>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</si>
  <si>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</si>
  <si>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</si>
  <si>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</si>
  <si>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</si>
  <si>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</si>
  <si>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</si>
  <si>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</si>
  <si>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</si>
  <si>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</si>
  <si>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</si>
  <si>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</si>
  <si>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</si>
  <si>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</si>
  <si>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</si>
  <si>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</si>
  <si>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</si>
  <si>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</si>
  <si>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</si>
  <si>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</si>
  <si>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</si>
  <si>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</si>
  <si>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</si>
  <si>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</si>
  <si>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</si>
  <si>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</si>
  <si>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</si>
  <si>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</si>
  <si>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</si>
  <si>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</si>
  <si>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</si>
  <si>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</si>
  <si>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</si>
  <si>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</si>
  <si>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</si>
  <si>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</si>
  <si>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</si>
  <si>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</si>
  <si>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</si>
  <si>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</si>
  <si>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</si>
  <si>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</si>
  <si>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</si>
  <si>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</si>
  <si>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</si>
  <si>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</si>
  <si>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</si>
  <si>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</si>
  <si>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</si>
  <si>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</si>
  <si>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</si>
  <si>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</si>
  <si>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</si>
  <si>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</si>
  <si>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</si>
  <si>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</si>
  <si>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</si>
  <si>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</si>
  <si>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</si>
  <si>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</si>
  <si>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</si>
  <si>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</si>
  <si>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</si>
  <si>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</si>
  <si>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</si>
  <si>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</si>
  <si>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</si>
  <si>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</si>
  <si>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</si>
  <si>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</si>
  <si>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</si>
  <si>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</si>
  <si>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</si>
  <si>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</si>
  <si>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</si>
  <si>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</si>
  <si>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</si>
  <si>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</si>
  <si>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</si>
  <si>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</si>
  <si>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</si>
  <si>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</si>
  <si>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</si>
  <si>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</si>
  <si>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</si>
  <si>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</si>
  <si>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</si>
  <si>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</si>
  <si>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</si>
  <si>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</si>
  <si>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</si>
  <si>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</si>
  <si>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</si>
  <si>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</si>
  <si>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</si>
  <si>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</si>
  <si>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</si>
  <si>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</si>
  <si>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</si>
  <si>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</si>
  <si>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</si>
  <si>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</si>
  <si>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</si>
  <si>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</si>
  <si>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</si>
  <si>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</si>
  <si>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</si>
  <si>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</si>
  <si>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</si>
  <si>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</si>
  <si>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</si>
  <si>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</si>
  <si>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</si>
  <si>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</si>
  <si>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</si>
  <si>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</si>
  <si>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</si>
  <si>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</si>
  <si>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</si>
  <si>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</si>
  <si>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</si>
  <si>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</si>
  <si>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</si>
  <si>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</si>
  <si>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</si>
  <si>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</si>
  <si>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</si>
  <si>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</si>
  <si>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</si>
  <si>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</si>
  <si>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</si>
  <si>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</si>
  <si>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</si>
  <si>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</si>
  <si>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</si>
  <si>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</si>
  <si>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</si>
  <si>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</si>
  <si>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</si>
  <si>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</si>
  <si>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</si>
  <si>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</si>
  <si>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</si>
  <si>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</si>
  <si>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</si>
  <si>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</si>
  <si>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</si>
  <si>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</si>
  <si>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</si>
  <si>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</si>
  <si>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</si>
  <si>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</si>
  <si>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</si>
  <si>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</si>
  <si>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</si>
  <si>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</si>
  <si>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</si>
  <si>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</si>
  <si>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</si>
  <si>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</si>
  <si>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</si>
  <si>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</si>
  <si>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</si>
  <si>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</si>
  <si>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</si>
  <si>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</si>
  <si>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</si>
  <si>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</si>
  <si>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</si>
  <si>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</si>
  <si>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</si>
  <si>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</si>
  <si>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</si>
  <si>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</si>
  <si>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</si>
  <si>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</si>
  <si>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</si>
  <si>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</si>
  <si>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</si>
  <si>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</si>
  <si>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</si>
  <si>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</si>
  <si>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</si>
  <si>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</si>
  <si>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</si>
  <si>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</si>
  <si>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</si>
  <si>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</si>
  <si>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</si>
  <si>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</si>
  <si>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</si>
  <si>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</si>
  <si>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</si>
  <si>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</si>
  <si>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</si>
  <si>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</si>
  <si>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</si>
  <si>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</si>
  <si>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</si>
  <si>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</si>
  <si>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</si>
  <si>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</si>
  <si>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</si>
  <si>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</si>
  <si>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</si>
  <si>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</si>
  <si>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</si>
  <si>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</si>
  <si>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</si>
  <si>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</si>
  <si>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</si>
  <si>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</si>
  <si>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</si>
  <si>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</si>
  <si>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</si>
  <si>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</si>
  <si>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</si>
  <si>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</si>
  <si>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</si>
  <si>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</si>
  <si>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</si>
  <si>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</si>
  <si>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</si>
  <si>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</si>
  <si>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</si>
  <si>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</si>
  <si>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</si>
  <si>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</si>
  <si>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</si>
  <si>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</si>
  <si>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</si>
  <si>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</si>
  <si>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</si>
  <si>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</si>
  <si>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</si>
  <si>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</si>
  <si>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</si>
  <si>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</si>
  <si>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</si>
  <si>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</si>
  <si>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</si>
  <si>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</si>
  <si>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</si>
  <si>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</si>
  <si>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</si>
  <si>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</si>
  <si>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</si>
  <si>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</si>
  <si>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</si>
  <si>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</si>
  <si>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</si>
  <si>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</si>
  <si>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</si>
  <si>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</si>
  <si>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</si>
  <si>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</si>
  <si>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</si>
  <si>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</si>
  <si>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</si>
  <si>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</si>
  <si>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</si>
  <si>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</si>
  <si>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</si>
  <si>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</si>
  <si>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</si>
  <si>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</si>
  <si>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</si>
  <si>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</si>
  <si>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</si>
  <si>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</si>
  <si>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</si>
  <si>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</si>
  <si>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</si>
  <si>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</si>
  <si>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</si>
  <si>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</si>
  <si>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</si>
  <si>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</si>
  <si>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</si>
  <si>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</si>
  <si>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</si>
  <si>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</si>
  <si>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</si>
  <si>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</si>
  <si>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</si>
  <si>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</si>
  <si>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</si>
  <si>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</si>
  <si>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</si>
  <si>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</si>
  <si>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</si>
  <si>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</si>
  <si>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</si>
  <si>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</si>
  <si>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</si>
  <si>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</si>
  <si>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</si>
  <si>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</si>
  <si>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</si>
  <si>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</si>
  <si>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</si>
  <si>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</si>
  <si>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</si>
  <si>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</si>
  <si>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</si>
  <si>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</si>
  <si>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</si>
  <si>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</si>
  <si>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</si>
  <si>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</si>
  <si>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</si>
  <si>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</si>
  <si>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</si>
  <si>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</si>
  <si>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</si>
  <si>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</si>
  <si>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</si>
  <si>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</si>
  <si>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</si>
  <si>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</si>
  <si>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</si>
  <si>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</si>
  <si>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</si>
  <si>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</si>
  <si>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</si>
  <si>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</si>
  <si>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</si>
  <si>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</si>
  <si>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</si>
  <si>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</si>
  <si>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</si>
  <si>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</si>
  <si>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</si>
  <si>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</si>
  <si>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</si>
  <si>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</si>
  <si>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</si>
  <si>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</si>
  <si>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</si>
  <si>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</si>
  <si>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</si>
  <si>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</si>
  <si>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</si>
  <si>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</si>
  <si>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</si>
  <si>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</si>
  <si>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</si>
  <si>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</si>
  <si>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</si>
  <si>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</si>
  <si>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</si>
  <si>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</si>
  <si>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</si>
  <si>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</si>
  <si>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</si>
  <si>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</si>
  <si>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</si>
  <si>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</si>
  <si>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</si>
  <si>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</si>
  <si>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</si>
  <si>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</si>
  <si>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</si>
  <si>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</si>
  <si>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</si>
  <si>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</si>
  <si>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</si>
  <si>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</si>
  <si>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</si>
  <si>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</si>
  <si>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</si>
  <si>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</si>
  <si>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</si>
  <si>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</si>
  <si>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</si>
  <si>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</si>
  <si>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</si>
  <si>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</si>
  <si>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</si>
  <si>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</si>
  <si>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</si>
  <si>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</si>
  <si>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</si>
  <si>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</si>
  <si>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</si>
  <si>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</si>
  <si>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</si>
  <si>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</si>
  <si>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</si>
  <si>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</si>
  <si>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</si>
  <si>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</si>
  <si>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</si>
  <si>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</si>
  <si>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</si>
  <si>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</si>
  <si>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</si>
  <si>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</si>
  <si>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</si>
  <si>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</si>
  <si>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</si>
  <si>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</si>
  <si>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</si>
  <si>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</si>
  <si>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</si>
  <si>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</si>
  <si>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</si>
  <si>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</si>
  <si>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</si>
  <si>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</si>
  <si>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</si>
  <si>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</si>
  <si>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</si>
  <si>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</si>
  <si>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</si>
  <si>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</si>
  <si>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</si>
  <si>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</si>
  <si>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</si>
  <si>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</si>
  <si>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</si>
  <si>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</si>
  <si>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</si>
  <si>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</si>
  <si>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</si>
  <si>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</si>
  <si>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</si>
  <si>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</si>
  <si>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</si>
  <si>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</si>
  <si>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</si>
  <si>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</si>
  <si>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</si>
  <si>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</si>
  <si>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</si>
  <si>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</si>
  <si>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</si>
  <si>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</si>
  <si>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</si>
  <si>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</si>
  <si>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</si>
  <si>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</si>
  <si>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</si>
  <si>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</si>
  <si>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</si>
  <si>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</si>
  <si>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</si>
  <si>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</si>
  <si>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</si>
  <si>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</si>
  <si>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</si>
  <si>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</si>
  <si>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</si>
  <si>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</si>
  <si>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</si>
  <si>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</si>
  <si>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</si>
  <si>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</si>
  <si>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</si>
  <si>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</si>
  <si>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</si>
  <si>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</si>
  <si>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</si>
  <si>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</si>
  <si>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</si>
  <si>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</si>
  <si>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</si>
  <si>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</si>
  <si>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</si>
  <si>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</si>
  <si>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</si>
  <si>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</si>
  <si>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</si>
  <si>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</si>
  <si>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</si>
  <si>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</si>
  <si>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</si>
  <si>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</si>
  <si>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</si>
  <si>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</si>
  <si>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</si>
  <si>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</si>
  <si>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</si>
  <si>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</si>
  <si>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</si>
  <si>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</si>
  <si>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</si>
  <si>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</si>
  <si>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</si>
  <si>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</si>
  <si>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</si>
  <si>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</si>
  <si>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</si>
  <si>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</si>
  <si>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</si>
  <si>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</si>
  <si>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</si>
  <si>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</si>
  <si>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</si>
  <si>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</si>
  <si>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</si>
  <si>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</si>
  <si>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</si>
  <si>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</si>
  <si>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</si>
  <si>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</si>
  <si>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</si>
  <si>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</si>
  <si>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</si>
  <si>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</si>
  <si>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</si>
  <si>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</si>
  <si>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</si>
  <si>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</si>
  <si>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</si>
  <si>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</si>
  <si>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</si>
  <si>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</si>
  <si>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</si>
  <si>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</si>
  <si>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</si>
  <si>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</si>
  <si>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</si>
  <si>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</si>
  <si>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</si>
  <si>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</si>
  <si>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</si>
  <si>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</si>
  <si>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</si>
  <si>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</si>
  <si>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</si>
  <si>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</si>
  <si>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</si>
  <si>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</si>
  <si>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</si>
  <si>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</si>
  <si>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</si>
  <si>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</si>
  <si>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</si>
  <si>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</si>
  <si>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</si>
  <si>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</si>
  <si>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</si>
  <si>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</si>
  <si>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</si>
  <si>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</si>
  <si>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</si>
  <si>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</si>
  <si>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</si>
  <si>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</si>
  <si>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</si>
  <si>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</si>
  <si>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</si>
  <si>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</si>
  <si>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</si>
  <si>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</si>
  <si>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</si>
  <si>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</si>
  <si>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</si>
  <si>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</si>
  <si>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</si>
  <si>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</si>
  <si>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</si>
  <si>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</si>
  <si>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</si>
  <si>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</si>
  <si>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</si>
  <si>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</si>
  <si>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</si>
  <si>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</si>
  <si>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</si>
  <si>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</si>
  <si>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</si>
  <si>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</si>
  <si>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</si>
  <si>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</si>
  <si>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</si>
  <si>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</si>
  <si>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</si>
  <si>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</si>
  <si>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</si>
  <si>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</si>
  <si>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</si>
  <si>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</si>
  <si>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</si>
  <si>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</si>
  <si>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</si>
  <si>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</si>
  <si>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</si>
  <si>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</si>
  <si>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</si>
  <si>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</si>
  <si>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</si>
  <si>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</si>
  <si>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</si>
  <si>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</si>
  <si>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</si>
  <si>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</si>
  <si>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</si>
  <si>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</si>
  <si>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</si>
  <si>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</si>
  <si>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</si>
  <si>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</si>
  <si>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</si>
  <si>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</si>
  <si>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</si>
  <si>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</si>
  <si>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</si>
  <si>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</si>
  <si>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</si>
  <si>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</si>
  <si>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</si>
  <si>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</si>
  <si>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</si>
  <si>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</si>
  <si>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</si>
  <si>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</si>
  <si>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</si>
  <si>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</si>
  <si>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</si>
  <si>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</si>
  <si>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</si>
  <si>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</si>
  <si>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</si>
  <si>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</si>
  <si>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</si>
  <si>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</si>
  <si>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</si>
  <si>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</si>
  <si>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</si>
  <si>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</si>
  <si>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</si>
  <si>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</si>
  <si>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</si>
  <si>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</si>
  <si>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</si>
  <si>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</si>
  <si>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</si>
  <si>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</si>
  <si>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</si>
  <si>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</si>
  <si>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</si>
  <si>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</si>
  <si>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</si>
  <si>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</si>
  <si>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</si>
  <si>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</si>
  <si>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</si>
  <si>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</si>
  <si>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</si>
  <si>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</si>
  <si>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</si>
  <si>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</si>
  <si>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</si>
  <si>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</si>
  <si>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</si>
  <si>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</si>
  <si>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</si>
  <si>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</si>
  <si>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</si>
  <si>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</si>
  <si>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</si>
  <si>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</si>
  <si>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</si>
  <si>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</si>
  <si>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</si>
  <si>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</si>
  <si>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</si>
  <si>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</si>
  <si>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</si>
  <si>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</si>
  <si>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</si>
  <si>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</si>
  <si>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</si>
  <si>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</si>
  <si>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</si>
  <si>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</si>
  <si>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</si>
  <si>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</si>
  <si>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</si>
  <si>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</si>
  <si>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</si>
  <si>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</si>
  <si>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</si>
  <si>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</si>
  <si>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</si>
  <si>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</si>
  <si>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</si>
  <si>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</si>
  <si>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</si>
  <si>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</si>
  <si>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</si>
  <si>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</si>
  <si>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</si>
  <si>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</si>
  <si>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</si>
  <si>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</si>
  <si>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</si>
  <si>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</si>
  <si>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</si>
  <si>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</si>
  <si>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</si>
  <si>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</si>
  <si>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</si>
  <si>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</si>
  <si>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</si>
  <si>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</si>
  <si>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</si>
  <si>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</si>
  <si>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</si>
  <si>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</si>
  <si>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</si>
  <si>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</si>
  <si>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</si>
  <si>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</si>
  <si>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</si>
  <si>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</si>
  <si>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</si>
  <si>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</si>
  <si>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</si>
  <si>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</si>
  <si>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</si>
  <si>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</si>
  <si>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</si>
  <si>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</si>
  <si>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</si>
  <si>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</si>
  <si>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</si>
  <si>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</si>
  <si>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</si>
  <si>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</si>
  <si>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</si>
  <si>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</si>
  <si>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</si>
  <si>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</si>
  <si>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</si>
  <si>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</si>
  <si>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</si>
  <si>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</si>
  <si>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</si>
  <si>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</si>
  <si>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</si>
  <si>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</si>
  <si>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</si>
  <si>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</si>
  <si>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</si>
  <si>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</si>
  <si>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</si>
  <si>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</si>
  <si>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</si>
  <si>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</si>
  <si>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</si>
  <si>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</si>
  <si>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</si>
  <si>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</si>
  <si>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</si>
  <si>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</si>
  <si>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</si>
  <si>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</si>
  <si>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</si>
  <si>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</si>
  <si>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</si>
  <si>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</si>
  <si>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</si>
  <si>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</si>
  <si>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</si>
  <si>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</si>
  <si>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</si>
  <si>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</si>
  <si>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</si>
  <si>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</si>
  <si>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</si>
  <si>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</si>
  <si>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</si>
  <si>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</si>
  <si>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</si>
  <si>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</si>
  <si>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</si>
  <si>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</si>
  <si>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</si>
  <si>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</si>
  <si>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</si>
  <si>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</si>
  <si>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</si>
  <si>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</si>
  <si>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</si>
  <si>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</si>
  <si>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</si>
  <si>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</si>
  <si>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</si>
  <si>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</si>
  <si>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</si>
  <si>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</si>
  <si>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</si>
  <si>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</si>
  <si>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</si>
  <si>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</si>
  <si>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</si>
  <si>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</si>
  <si>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</si>
  <si>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</si>
  <si>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</si>
  <si>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</si>
  <si>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</si>
  <si>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</si>
  <si>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</si>
  <si>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</si>
  <si>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</si>
  <si>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</si>
  <si>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</si>
  <si>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</si>
  <si>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</si>
  <si>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</si>
  <si>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</si>
  <si>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</si>
  <si>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</si>
  <si>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</si>
  <si>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</si>
  <si>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</si>
  <si>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</si>
  <si>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</si>
  <si>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</si>
  <si>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</si>
  <si>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</si>
  <si>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</si>
  <si>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</si>
  <si>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</si>
  <si>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</si>
  <si>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</si>
  <si>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</si>
  <si>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</si>
  <si>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</si>
  <si>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</si>
  <si>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</si>
  <si>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</si>
  <si>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</si>
  <si>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</si>
  <si>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</si>
  <si>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</si>
  <si>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</si>
  <si>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</si>
  <si>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</si>
  <si>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</si>
  <si>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</si>
  <si>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</si>
  <si>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</si>
  <si>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</si>
  <si>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</si>
  <si>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</si>
  <si>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</si>
  <si>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</si>
  <si>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</si>
  <si>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</si>
  <si>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</si>
  <si>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</si>
  <si>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</si>
  <si>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</si>
  <si>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</si>
  <si>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</si>
  <si>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</si>
  <si>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</si>
  <si>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</si>
  <si>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</si>
  <si>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</si>
  <si>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</si>
  <si>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</si>
  <si>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</si>
  <si>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</si>
  <si>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</si>
  <si>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</si>
  <si>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</si>
  <si>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</si>
  <si>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</si>
  <si>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</si>
  <si>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</si>
  <si>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</si>
  <si>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</si>
  <si>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</si>
  <si>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</si>
  <si>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</si>
  <si>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</si>
  <si>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</si>
  <si>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</si>
  <si>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</si>
  <si>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</si>
  <si>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</si>
  <si>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</si>
  <si>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</si>
  <si>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</si>
  <si>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</si>
  <si>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</si>
  <si>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</si>
  <si>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</si>
  <si>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</si>
  <si>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</si>
  <si>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</si>
  <si>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</si>
  <si>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</si>
  <si>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</si>
  <si>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</si>
  <si>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</si>
  <si>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</si>
  <si>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</si>
  <si>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</si>
  <si>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</si>
  <si>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</si>
  <si>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</si>
  <si>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</si>
  <si>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</si>
  <si>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</si>
  <si>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</si>
  <si>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</si>
  <si>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</si>
  <si>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</si>
  <si>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</si>
  <si>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</si>
  <si>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</si>
  <si>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</si>
  <si>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</si>
  <si>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</si>
  <si>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</si>
  <si>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</si>
  <si>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</si>
  <si>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</si>
  <si>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</si>
  <si>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</si>
  <si>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</si>
  <si>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</si>
  <si>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</si>
  <si>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</si>
  <si>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</si>
  <si>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</si>
  <si>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</si>
  <si>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</si>
  <si>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</si>
  <si>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</si>
  <si>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</si>
  <si>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</si>
  <si>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</si>
  <si>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</si>
  <si>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</si>
  <si>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</si>
  <si>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</si>
  <si>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</si>
  <si>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</si>
  <si>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</si>
  <si>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</si>
  <si>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</si>
  <si>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</si>
  <si>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</si>
  <si>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</si>
  <si>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</si>
  <si>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</si>
  <si>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</si>
  <si>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</si>
  <si>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</si>
  <si>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</si>
  <si>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</si>
  <si>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</si>
  <si>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</si>
  <si>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</si>
  <si>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</si>
  <si>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</si>
  <si>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</si>
  <si>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</si>
  <si>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</si>
  <si>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</si>
  <si>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</si>
  <si>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</si>
  <si>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</si>
  <si>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</si>
  <si>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</si>
  <si>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</si>
  <si>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</si>
  <si>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</si>
  <si>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</si>
  <si>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</si>
  <si>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</si>
  <si>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</si>
  <si>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</si>
  <si>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</si>
  <si>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</si>
  <si>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</si>
  <si>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</si>
  <si>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</si>
  <si>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</si>
  <si>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</si>
  <si>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</si>
  <si>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</si>
  <si>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</si>
  <si>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</si>
  <si>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</si>
  <si>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</si>
  <si>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</si>
  <si>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</si>
  <si>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</si>
  <si>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</si>
  <si>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</si>
  <si>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</si>
  <si>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</si>
  <si>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</si>
  <si>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</si>
  <si>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</si>
  <si>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</si>
  <si>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</si>
  <si>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</si>
  <si>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</si>
  <si>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</si>
  <si>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</si>
  <si>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</si>
  <si>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</si>
  <si>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</si>
  <si>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</si>
  <si>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</si>
  <si>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</si>
  <si>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</si>
  <si>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</si>
  <si>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</si>
  <si>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</si>
  <si>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</si>
  <si>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</si>
  <si>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</si>
  <si>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</si>
  <si>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</si>
  <si>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</si>
  <si>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</si>
  <si>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</si>
  <si>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</si>
  <si>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</si>
  <si>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</si>
  <si>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</si>
  <si>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</si>
  <si>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</si>
  <si>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</si>
  <si>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</si>
  <si>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</si>
  <si>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</si>
  <si>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</si>
  <si>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</si>
  <si>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</si>
  <si>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</si>
  <si>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</si>
  <si>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</si>
  <si>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</si>
  <si>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</si>
  <si>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</si>
  <si>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</si>
  <si>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</si>
  <si>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</si>
  <si>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</si>
  <si>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</si>
  <si>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</si>
  <si>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</si>
  <si>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</si>
  <si>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</si>
  <si>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</si>
  <si>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</si>
  <si>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</si>
  <si>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</si>
  <si>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</si>
  <si>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</si>
  <si>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</si>
  <si>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</si>
  <si>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</si>
  <si>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</si>
  <si>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</si>
  <si>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</si>
  <si>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</si>
  <si>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</si>
  <si>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</si>
  <si>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</si>
  <si>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</si>
  <si>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</si>
  <si>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</si>
  <si>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</si>
  <si>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</si>
  <si>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</si>
  <si>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</si>
  <si>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</si>
  <si>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</si>
  <si>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</si>
  <si>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</si>
  <si>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</si>
  <si>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</si>
  <si>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</si>
  <si>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</si>
  <si>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</si>
  <si>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</si>
  <si>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</si>
  <si>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</si>
  <si>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</si>
  <si>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</si>
  <si>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</si>
  <si>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</si>
  <si>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</si>
  <si>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</si>
  <si>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</si>
  <si>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</si>
  <si>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</si>
  <si>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</si>
  <si>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</si>
  <si>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</si>
  <si>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</si>
  <si>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</si>
  <si>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</si>
  <si>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</si>
  <si>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</si>
  <si>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</si>
  <si>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</si>
  <si>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</si>
  <si>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</si>
  <si>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</si>
  <si>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</si>
  <si>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</si>
  <si>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</si>
  <si>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</si>
  <si>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</si>
  <si>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</si>
  <si>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</si>
  <si>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</si>
  <si>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</si>
  <si>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</si>
  <si>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</si>
  <si>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</si>
  <si>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</si>
  <si>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</si>
  <si>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</si>
  <si>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</si>
  <si>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</si>
  <si>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</si>
  <si>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</si>
  <si>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</si>
  <si>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</si>
  <si>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</si>
  <si>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</si>
  <si>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</si>
  <si>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</si>
  <si>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</si>
  <si>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</si>
  <si>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</si>
  <si>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</si>
  <si>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</si>
  <si>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</si>
  <si>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</si>
  <si>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</si>
  <si>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</si>
  <si>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</si>
  <si>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</si>
  <si>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</si>
  <si>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</si>
  <si>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</si>
  <si>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</si>
  <si>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</si>
  <si>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</si>
  <si>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</si>
  <si>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</si>
  <si>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</si>
  <si>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</si>
  <si>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</si>
  <si>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</si>
  <si>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</si>
  <si>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</si>
  <si>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</si>
  <si>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</si>
  <si>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</si>
  <si>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</si>
  <si>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</si>
  <si>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</si>
  <si>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</si>
  <si>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</si>
  <si>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</si>
  <si>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</si>
  <si>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</si>
  <si>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</si>
  <si>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</si>
  <si>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</si>
  <si>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</si>
  <si>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</si>
  <si>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</si>
  <si>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</si>
  <si>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</si>
  <si>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</si>
  <si>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</si>
  <si>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</si>
  <si>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</si>
  <si>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</si>
  <si>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</si>
  <si>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</si>
  <si>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</si>
  <si>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</si>
  <si>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</si>
  <si>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</si>
  <si>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</si>
  <si>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</si>
  <si>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</si>
  <si>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</si>
  <si>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</si>
  <si>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</si>
  <si>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</si>
  <si>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</si>
  <si>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</si>
  <si>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</si>
  <si>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</si>
  <si>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</si>
  <si>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</si>
  <si>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</si>
  <si>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</si>
  <si>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</si>
  <si>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</si>
  <si>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</si>
  <si>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</si>
  <si>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</si>
  <si>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</si>
  <si>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</si>
  <si>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</si>
  <si>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</si>
  <si>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</si>
  <si>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</si>
  <si>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</si>
  <si>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</si>
  <si>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</si>
  <si>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</si>
  <si>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</si>
  <si>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</si>
  <si>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</si>
  <si>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</si>
  <si>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</si>
  <si>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</si>
  <si>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</si>
  <si>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</si>
  <si>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</si>
  <si>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</si>
  <si>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</si>
  <si>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</si>
  <si>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</si>
  <si>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</si>
  <si>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</si>
  <si>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</si>
  <si>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</si>
  <si>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</si>
  <si>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</si>
  <si>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</si>
  <si>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</si>
  <si>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</si>
  <si>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</si>
  <si>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</si>
  <si>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</si>
  <si>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</si>
  <si>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</si>
  <si>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</si>
  <si>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</si>
  <si>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</si>
  <si>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</si>
  <si>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</si>
  <si>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</si>
  <si>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</si>
  <si>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</si>
  <si>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</si>
  <si>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</si>
  <si>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</si>
  <si>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</si>
  <si>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</si>
  <si>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</si>
  <si>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</si>
  <si>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</si>
  <si>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</si>
  <si>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</si>
  <si>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</si>
  <si>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</si>
  <si>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</si>
  <si>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</si>
  <si>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</si>
  <si>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</si>
  <si>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</si>
  <si>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</si>
  <si>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</si>
  <si>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</si>
  <si>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</si>
  <si>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</si>
  <si>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</si>
  <si>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</si>
  <si>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</si>
  <si>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</si>
  <si>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</si>
  <si>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</si>
  <si>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</si>
  <si>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</si>
  <si>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</si>
  <si>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</si>
  <si>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</si>
  <si>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</si>
  <si>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</si>
  <si>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</si>
  <si>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</si>
  <si>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</si>
  <si>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</si>
  <si>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</si>
  <si>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</si>
  <si>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</si>
  <si>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</si>
  <si>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</si>
  <si>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</si>
  <si>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</si>
  <si>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</si>
  <si>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</si>
  <si>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</si>
  <si>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</si>
  <si>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</si>
  <si>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</si>
  <si>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</si>
  <si>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</si>
  <si>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</si>
  <si>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</si>
  <si>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</si>
  <si>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</si>
  <si>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</si>
  <si>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</si>
  <si>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</si>
  <si>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</si>
  <si>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</si>
  <si>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</si>
  <si>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</si>
  <si>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</si>
  <si>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</si>
  <si>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</si>
  <si>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</si>
  <si>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</si>
  <si>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</si>
  <si>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</si>
  <si>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</si>
  <si>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</si>
  <si>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</si>
  <si>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</si>
  <si>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</si>
  <si>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</si>
  <si>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</si>
  <si>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</si>
  <si>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</si>
  <si>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</si>
  <si>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</si>
  <si>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</si>
  <si>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</si>
  <si>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</si>
  <si>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</si>
  <si>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</si>
  <si>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</si>
  <si>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</si>
  <si>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</si>
  <si>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</si>
  <si>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</si>
  <si>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</si>
  <si>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</si>
  <si>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</si>
  <si>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</si>
  <si>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</si>
  <si>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</si>
  <si>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</si>
  <si>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</si>
  <si>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</si>
  <si>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</si>
  <si>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</si>
  <si>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</si>
  <si>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</si>
  <si>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</si>
  <si>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</si>
  <si>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</si>
  <si>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</si>
  <si>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</si>
  <si>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</si>
  <si>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</si>
  <si>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</si>
  <si>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</si>
  <si>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</si>
  <si>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</si>
  <si>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</si>
  <si>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</si>
  <si>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</si>
  <si>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</si>
  <si>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</si>
  <si>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</si>
  <si>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</si>
  <si>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</si>
  <si>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</si>
  <si>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</si>
  <si>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</si>
  <si>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</si>
  <si>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</si>
  <si>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</si>
  <si>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</si>
  <si>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</si>
  <si>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</si>
  <si>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</si>
  <si>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</si>
  <si>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</si>
  <si>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</si>
  <si>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</si>
  <si>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</si>
  <si>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</si>
  <si>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</si>
  <si>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</si>
  <si>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</si>
  <si>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</si>
  <si>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</si>
  <si>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</si>
  <si>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</si>
  <si>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</si>
  <si>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</si>
  <si>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</si>
  <si>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</si>
  <si>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</si>
  <si>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</si>
  <si>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</si>
  <si>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</si>
  <si>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</si>
  <si>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</si>
  <si>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</si>
  <si>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</si>
  <si>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</si>
  <si>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</si>
  <si>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</si>
  <si>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</si>
  <si>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</si>
  <si>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</si>
  <si>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</si>
  <si>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</si>
  <si>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</si>
  <si>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</si>
  <si>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</si>
  <si>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</si>
  <si>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</si>
  <si>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</si>
  <si>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</si>
  <si>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</si>
  <si>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</si>
  <si>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</si>
  <si>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</si>
  <si>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</si>
  <si>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</si>
  <si>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</si>
  <si>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</si>
  <si>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</si>
  <si>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</si>
  <si>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</si>
  <si>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</si>
  <si>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</si>
  <si>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</si>
  <si>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</si>
  <si>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</si>
  <si>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</si>
  <si>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</si>
  <si>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</si>
  <si>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</si>
  <si>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</si>
  <si>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</si>
  <si>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</si>
  <si>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</si>
  <si>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</si>
  <si>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</si>
  <si>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</si>
  <si>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</si>
  <si>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</si>
  <si>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</si>
  <si>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</si>
  <si>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</si>
  <si>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</si>
  <si>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</si>
  <si>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</si>
  <si>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</si>
  <si>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</si>
  <si>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</si>
  <si>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</si>
  <si>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</si>
  <si>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</si>
  <si>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</si>
  <si>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</si>
  <si>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</si>
  <si>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</si>
  <si>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</si>
  <si>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</si>
  <si>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</si>
  <si>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</si>
  <si>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</si>
  <si>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</si>
  <si>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</si>
  <si>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</si>
  <si>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</si>
  <si>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</si>
  <si>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</si>
  <si>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</si>
  <si>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</si>
  <si>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</si>
  <si>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</si>
  <si>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</si>
  <si>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</si>
  <si>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</si>
  <si>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</si>
  <si>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</si>
  <si>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</si>
  <si>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</si>
  <si>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</si>
  <si>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</si>
  <si>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</si>
  <si>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</si>
  <si>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</si>
  <si>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</si>
  <si>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</si>
  <si>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</si>
  <si>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</si>
  <si>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</si>
  <si>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</si>
  <si>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</si>
  <si>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</si>
  <si>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</si>
  <si>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</si>
  <si>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</si>
  <si>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</si>
  <si>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</si>
  <si>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</si>
  <si>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</si>
  <si>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</si>
  <si>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</si>
  <si>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</si>
  <si>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</si>
  <si>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</si>
  <si>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</si>
  <si>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</si>
  <si>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</si>
  <si>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</si>
  <si>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</si>
  <si>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</si>
  <si>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</si>
  <si>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</si>
  <si>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</si>
  <si>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</si>
  <si>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</si>
  <si>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</si>
  <si>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</si>
  <si>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</si>
  <si>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</si>
  <si>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</si>
  <si>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</si>
  <si>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</si>
  <si>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</si>
  <si>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</si>
  <si>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</si>
  <si>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</si>
  <si>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</si>
  <si>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</si>
  <si>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</si>
  <si>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</si>
  <si>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</si>
  <si>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</si>
  <si>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</si>
  <si>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</si>
  <si>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</si>
  <si>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</si>
  <si>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</si>
  <si>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</si>
  <si>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</si>
  <si>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</si>
  <si>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</si>
  <si>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</si>
  <si>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</si>
  <si>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</si>
  <si>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</si>
  <si>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</si>
  <si>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</si>
  <si>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</si>
  <si>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</si>
  <si>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</si>
  <si>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</si>
  <si>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</si>
  <si>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</si>
  <si>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</si>
  <si>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</si>
  <si>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</si>
  <si>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</si>
  <si>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</si>
  <si>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</si>
  <si>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</si>
  <si>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</si>
  <si>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</si>
  <si>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</si>
  <si>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</si>
  <si>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</si>
  <si>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</si>
  <si>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</si>
  <si>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</si>
  <si>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</si>
  <si>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</si>
  <si>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</si>
  <si>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</si>
  <si>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</si>
  <si>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</si>
  <si>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</si>
  <si>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</si>
  <si>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</si>
  <si>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</si>
  <si>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</si>
  <si>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</si>
  <si>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</si>
  <si>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</si>
  <si>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</si>
  <si>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</si>
  <si>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</si>
  <si>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</si>
  <si>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</si>
  <si>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</si>
  <si>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</si>
  <si>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</si>
  <si>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</si>
  <si>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</si>
  <si>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</si>
  <si>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</si>
  <si>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</si>
  <si>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</si>
  <si>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</si>
  <si>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</si>
  <si>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</si>
  <si>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</si>
  <si>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</si>
  <si>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</si>
  <si>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</si>
  <si>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</si>
  <si>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</si>
  <si>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</si>
  <si>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</si>
  <si>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</si>
  <si>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</si>
  <si>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</si>
  <si>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</si>
  <si>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</si>
  <si>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</si>
  <si>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</si>
  <si>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</si>
  <si>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</si>
  <si>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</si>
  <si>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</si>
  <si>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</si>
  <si>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</si>
  <si>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</si>
  <si>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</si>
  <si>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</si>
  <si>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</si>
  <si>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</si>
  <si>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</si>
  <si>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</si>
  <si>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</si>
  <si>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</si>
  <si>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</si>
  <si>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</si>
  <si>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</si>
  <si>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</si>
  <si>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</si>
  <si>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</si>
  <si>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</si>
  <si>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</si>
  <si>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</si>
  <si>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</si>
  <si>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</si>
  <si>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</si>
  <si>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</si>
  <si>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</si>
  <si>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</si>
  <si>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</si>
  <si>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</si>
  <si>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</si>
  <si>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</si>
  <si>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</si>
  <si>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</si>
  <si>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</si>
  <si>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</si>
  <si>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</si>
  <si>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</si>
  <si>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</si>
  <si>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</si>
  <si>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</si>
  <si>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</si>
  <si>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</si>
  <si>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</si>
  <si>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</si>
  <si>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</si>
  <si>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</si>
  <si>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</si>
  <si>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</si>
  <si>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</si>
  <si>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</si>
  <si>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</si>
  <si>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</si>
  <si>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</si>
  <si>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</si>
  <si>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</si>
  <si>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</si>
  <si>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</si>
  <si>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</si>
  <si>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</si>
  <si>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</si>
  <si>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</si>
  <si>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</si>
  <si>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</si>
  <si>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</si>
  <si>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</si>
  <si>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</si>
  <si>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</si>
  <si>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</si>
  <si>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</si>
  <si>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</si>
  <si>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</si>
  <si>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</si>
  <si>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</si>
  <si>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</si>
  <si>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</si>
  <si>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</si>
  <si>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</si>
  <si>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</si>
  <si>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</si>
  <si>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</si>
  <si>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</si>
  <si>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</si>
  <si>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</si>
  <si>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</si>
  <si>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</si>
  <si>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</si>
  <si>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</si>
  <si>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</si>
  <si>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</si>
  <si>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</si>
  <si>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</si>
  <si>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</si>
  <si>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</si>
  <si>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</si>
  <si>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</si>
  <si>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</si>
  <si>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</si>
  <si>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</si>
  <si>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</si>
  <si>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</si>
  <si>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</si>
  <si>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</si>
  <si>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</si>
  <si>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</si>
  <si>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</si>
  <si>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</si>
  <si>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</si>
  <si>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</si>
  <si>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</si>
  <si>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</si>
  <si>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</si>
  <si>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</si>
  <si>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</si>
  <si>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</si>
  <si>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</si>
  <si>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</si>
  <si>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</si>
  <si>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</si>
  <si>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</si>
  <si>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</si>
  <si>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</si>
  <si>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</si>
  <si>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</si>
  <si>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</si>
  <si>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</si>
  <si>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</si>
  <si>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</si>
  <si>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</si>
  <si>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</si>
  <si>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</si>
  <si>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</si>
  <si>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</si>
  <si>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</si>
  <si>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</si>
  <si>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</si>
  <si>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</si>
  <si>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</si>
  <si>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</si>
  <si>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</si>
  <si>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</si>
  <si>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</si>
  <si>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</si>
  <si>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</si>
  <si>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</si>
  <si>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</si>
  <si>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</si>
  <si>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</si>
  <si>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</si>
  <si>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</si>
  <si>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</si>
  <si>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</si>
  <si>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</si>
  <si>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</si>
  <si>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</si>
  <si>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</si>
  <si>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</si>
  <si>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</si>
  <si>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</si>
  <si>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</si>
  <si>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</si>
  <si>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</si>
  <si>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</si>
  <si>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</si>
  <si>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</si>
  <si>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</si>
  <si>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</si>
  <si>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</si>
  <si>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</si>
  <si>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</si>
  <si>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</si>
  <si>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</si>
  <si>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</si>
  <si>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</si>
  <si>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</si>
  <si>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</si>
  <si>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</si>
  <si>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</si>
  <si>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</si>
  <si>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</si>
  <si>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</si>
  <si>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</si>
  <si>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</si>
  <si>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</si>
  <si>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</si>
  <si>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</si>
  <si>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</si>
  <si>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</si>
  <si>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</si>
  <si>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</si>
  <si>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</si>
  <si>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</si>
  <si>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</si>
  <si>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</si>
  <si>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</si>
  <si>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</si>
  <si>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</si>
  <si>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</si>
  <si>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</si>
  <si>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</si>
  <si>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</si>
  <si>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</si>
  <si>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</si>
  <si>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</si>
  <si>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</si>
  <si>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</si>
  <si>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</si>
  <si>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</si>
  <si>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</si>
  <si>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</si>
  <si>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</si>
  <si>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</si>
  <si>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</si>
  <si>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</si>
  <si>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</si>
  <si>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</si>
  <si>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</si>
  <si>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</si>
  <si>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</si>
  <si>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</si>
  <si>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</si>
  <si>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</si>
  <si>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</si>
  <si>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</si>
  <si>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</si>
  <si>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</si>
  <si>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</si>
  <si>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</si>
  <si>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</si>
  <si>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</si>
  <si>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</si>
  <si>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</si>
  <si>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</si>
  <si>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</si>
  <si>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</si>
  <si>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</si>
  <si>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</si>
  <si>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</si>
  <si>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</si>
  <si>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</si>
  <si>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</si>
  <si>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</si>
  <si>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</si>
  <si>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</si>
  <si>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</si>
  <si>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</si>
  <si>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</si>
  <si>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</si>
  <si>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</si>
  <si>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</si>
  <si>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</si>
  <si>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</si>
  <si>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</si>
  <si>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</si>
  <si>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</si>
  <si>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</si>
  <si>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</si>
  <si>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</si>
  <si>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</si>
  <si>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</si>
  <si>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</si>
  <si>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</si>
  <si>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</si>
  <si>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</si>
  <si>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</si>
  <si>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</si>
  <si>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</si>
  <si>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</si>
  <si>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</si>
  <si>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</si>
  <si>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</si>
  <si>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</si>
  <si>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</si>
  <si>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</si>
  <si>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</si>
  <si>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</si>
  <si>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</si>
  <si>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</si>
  <si>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</si>
  <si>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</si>
  <si>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</si>
  <si>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</si>
  <si>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</si>
  <si>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</si>
  <si>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</si>
  <si>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</si>
  <si>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</si>
  <si>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</si>
  <si>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</si>
  <si>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</si>
  <si>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</si>
  <si>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</si>
  <si>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</si>
  <si>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</si>
  <si>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</si>
  <si>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</si>
  <si>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</si>
  <si>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</si>
  <si>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</si>
  <si>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</si>
  <si>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</si>
  <si>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</si>
  <si>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</si>
  <si>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</si>
  <si>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</si>
  <si>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</si>
  <si>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</si>
  <si>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</si>
  <si>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</si>
  <si>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</si>
  <si>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</si>
  <si>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</si>
  <si>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</si>
  <si>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</si>
  <si>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</si>
  <si>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</si>
  <si>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</si>
  <si>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</si>
  <si>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</si>
  <si>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</si>
  <si>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</si>
  <si>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</si>
  <si>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</si>
  <si>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</si>
  <si>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</si>
  <si>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</si>
  <si>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</si>
  <si>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</si>
  <si>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</si>
  <si>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</si>
  <si>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</si>
  <si>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</si>
  <si>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</si>
  <si>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</si>
  <si>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</si>
  <si>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</si>
  <si>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</si>
  <si>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</si>
  <si>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</si>
  <si>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</si>
  <si>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</si>
  <si>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</si>
  <si>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</si>
  <si>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</si>
  <si>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</si>
  <si>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</si>
  <si>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</si>
  <si>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</si>
  <si>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</si>
  <si>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</si>
  <si>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</si>
  <si>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</si>
  <si>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</si>
  <si>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</si>
  <si>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</si>
  <si>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</si>
  <si>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</si>
  <si>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</si>
  <si>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</si>
  <si>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</si>
  <si>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</si>
  <si>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</si>
  <si>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</si>
  <si>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</si>
  <si>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</si>
  <si>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</si>
  <si>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</si>
  <si>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</si>
  <si>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</si>
  <si>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</si>
  <si>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</si>
  <si>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</si>
  <si>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</si>
  <si>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</si>
  <si>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</si>
  <si>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</si>
  <si>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</si>
  <si>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</si>
  <si>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</si>
  <si>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</si>
  <si>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</si>
  <si>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</si>
  <si>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</si>
  <si>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</si>
  <si>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</si>
  <si>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</si>
  <si>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</si>
  <si>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</si>
  <si>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</si>
  <si>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</si>
  <si>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</si>
  <si>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</si>
  <si>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</si>
  <si>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</si>
  <si>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</si>
  <si>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</si>
  <si>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</si>
  <si>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</si>
  <si>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</si>
  <si>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</si>
  <si>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</si>
  <si>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</si>
  <si>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</si>
  <si>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</si>
  <si>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</si>
  <si>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</si>
  <si>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</si>
  <si>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</si>
  <si>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</si>
  <si>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</si>
  <si>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</si>
  <si>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</si>
  <si>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</si>
  <si>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</si>
  <si>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</si>
  <si>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</si>
  <si>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</si>
  <si>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</si>
  <si>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</si>
  <si>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</si>
  <si>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</si>
  <si>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</si>
  <si>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</si>
  <si>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</si>
  <si>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</si>
  <si>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</si>
  <si>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</si>
  <si>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</si>
  <si>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</si>
  <si>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</si>
  <si>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</si>
  <si>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</si>
  <si>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</si>
  <si>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</si>
  <si>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</si>
  <si>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</si>
  <si>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</si>
  <si>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</si>
  <si>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</si>
  <si>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</si>
  <si>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</si>
  <si>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</si>
  <si>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</si>
  <si>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</si>
  <si>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</si>
  <si>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</si>
  <si>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</si>
  <si>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</si>
  <si>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</si>
  <si>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</si>
  <si>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</si>
  <si>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</si>
  <si>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</si>
  <si>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</si>
  <si>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</si>
  <si>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</si>
  <si>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</si>
  <si>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</si>
  <si>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</si>
  <si>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</si>
  <si>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</si>
  <si>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</si>
  <si>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</si>
  <si>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</si>
  <si>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</si>
  <si>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</si>
  <si>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</si>
  <si>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</si>
  <si>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</si>
  <si>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</si>
  <si>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</si>
  <si>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</si>
  <si>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</si>
  <si>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</si>
  <si>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</si>
  <si>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</si>
  <si>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</si>
  <si>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</si>
  <si>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</si>
  <si>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</si>
  <si>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</si>
  <si>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</si>
  <si>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</si>
  <si>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</si>
  <si>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</si>
  <si>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</si>
  <si>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</si>
  <si>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</si>
  <si>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</si>
  <si>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</si>
  <si>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</si>
  <si>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</si>
  <si>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</si>
  <si>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</si>
  <si>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</si>
  <si>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</si>
  <si>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</si>
  <si>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</si>
  <si>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</si>
  <si>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</si>
  <si>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</si>
  <si>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</si>
  <si>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</si>
  <si>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</si>
  <si>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</si>
  <si>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</si>
  <si>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</si>
  <si>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</si>
  <si>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</si>
  <si>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</si>
  <si>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</si>
  <si>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</si>
  <si>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</si>
  <si>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</si>
  <si>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</si>
  <si>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</si>
  <si>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</si>
  <si>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</si>
  <si>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</si>
  <si>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</si>
  <si>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</si>
  <si>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</si>
  <si>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</si>
  <si>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</si>
  <si>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</si>
  <si>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</si>
  <si>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</si>
  <si>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</si>
  <si>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</si>
  <si>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</si>
  <si>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</si>
  <si>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</si>
  <si>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</si>
  <si>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</si>
  <si>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</si>
  <si>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</si>
  <si>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</si>
  <si>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</si>
  <si>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</si>
  <si>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</si>
  <si>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</si>
  <si>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</si>
  <si>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</si>
  <si>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</si>
  <si>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</si>
  <si>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</si>
  <si>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</si>
  <si>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</si>
  <si>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</si>
  <si>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</si>
  <si>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</si>
  <si>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</si>
  <si>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</si>
  <si>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</si>
  <si>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</si>
  <si>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</si>
  <si>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</si>
  <si>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</si>
  <si>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</si>
  <si>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</si>
  <si>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</si>
  <si>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</si>
  <si>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</si>
  <si>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</si>
  <si>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</si>
  <si>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</si>
  <si>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</si>
  <si>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</si>
  <si>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</si>
  <si>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</si>
  <si>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</si>
  <si>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</si>
  <si>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</si>
  <si>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</si>
  <si>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</si>
  <si>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</si>
  <si>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</si>
  <si>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</si>
  <si>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</si>
  <si>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</si>
  <si>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</si>
  <si>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</si>
  <si>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</si>
  <si>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</si>
  <si>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</si>
  <si>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</si>
  <si>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</si>
  <si>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</si>
  <si>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</si>
  <si>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</si>
  <si>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</si>
  <si>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</si>
  <si>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</si>
  <si>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</si>
  <si>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</si>
  <si>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</si>
  <si>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</si>
  <si>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</si>
  <si>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</si>
  <si>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</si>
  <si>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</si>
  <si>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</si>
  <si>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</si>
  <si>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</si>
  <si>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</si>
  <si>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</si>
  <si>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</si>
  <si>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</si>
  <si>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</si>
  <si>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</si>
  <si>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</si>
  <si>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</si>
  <si>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</si>
  <si>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</si>
  <si>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</si>
  <si>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</si>
  <si>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</si>
  <si>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</si>
  <si>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</si>
  <si>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</si>
  <si>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</si>
  <si>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</si>
  <si>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</si>
  <si>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</si>
  <si>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</si>
  <si>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</si>
  <si>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</si>
  <si>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</si>
  <si>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</si>
  <si>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</si>
  <si>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</si>
  <si>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</si>
  <si>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</si>
  <si>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</si>
  <si>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</si>
  <si>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</si>
  <si>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</si>
  <si>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</si>
  <si>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</si>
  <si>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</si>
  <si>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</si>
  <si>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</si>
  <si>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</si>
  <si>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</si>
  <si>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</si>
  <si>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</si>
  <si>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</si>
  <si>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</si>
  <si>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</si>
  <si>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</si>
  <si>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</si>
  <si>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</si>
  <si>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</si>
  <si>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</si>
  <si>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</si>
  <si>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</si>
  <si>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</si>
  <si>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</si>
  <si>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</si>
  <si>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</si>
  <si>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</si>
  <si>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</si>
  <si>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</si>
  <si>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</si>
  <si>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</si>
  <si>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</si>
  <si>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</si>
  <si>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</si>
  <si>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</si>
  <si>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</si>
  <si>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</si>
  <si>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</si>
  <si>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</si>
  <si>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</si>
  <si>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</si>
  <si>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</si>
  <si>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</si>
  <si>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</si>
  <si>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</si>
  <si>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</si>
  <si>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</si>
  <si>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</si>
  <si>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</si>
  <si>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</si>
  <si>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</si>
  <si>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</si>
  <si>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</si>
  <si>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</si>
  <si>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</si>
  <si>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</si>
  <si>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</si>
  <si>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</si>
  <si>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</si>
  <si>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</si>
  <si>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</si>
  <si>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</si>
  <si>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</si>
  <si>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</si>
  <si>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</si>
  <si>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</si>
  <si>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</si>
  <si>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</si>
  <si>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</si>
  <si>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</si>
  <si>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</si>
  <si>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</si>
  <si>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</si>
  <si>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</si>
  <si>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</si>
  <si>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</si>
  <si>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</si>
  <si>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</si>
  <si>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</si>
  <si>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</si>
  <si>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</si>
  <si>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</si>
  <si>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</si>
  <si>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</si>
  <si>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</si>
  <si>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</si>
  <si>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</si>
  <si>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</si>
  <si>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</si>
  <si>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</si>
  <si>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</si>
  <si>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</si>
  <si>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</si>
  <si>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</si>
  <si>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</si>
  <si>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</si>
  <si>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</si>
  <si>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</si>
  <si>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</si>
  <si>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</si>
  <si>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</si>
  <si>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</si>
  <si>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</si>
  <si>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</si>
  <si>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</si>
  <si>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</si>
  <si>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</si>
  <si>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</si>
  <si>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</si>
  <si>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</si>
  <si>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</si>
  <si>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</si>
  <si>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</si>
  <si>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</si>
  <si>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</si>
  <si>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</si>
  <si>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</si>
  <si>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</si>
  <si>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</si>
  <si>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</si>
  <si>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</si>
  <si>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</si>
  <si>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</si>
  <si>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</si>
  <si>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</si>
  <si>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</si>
  <si>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</si>
  <si>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</si>
  <si>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</si>
  <si>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</si>
  <si>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</si>
  <si>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</si>
  <si>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</si>
  <si>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</si>
  <si>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</si>
  <si>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</si>
  <si>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</si>
  <si>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</si>
  <si>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</si>
  <si>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</si>
  <si>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</si>
  <si>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</si>
  <si>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</si>
  <si>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</si>
  <si>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</si>
  <si>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</si>
  <si>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</si>
  <si>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</si>
  <si>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</si>
  <si>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</si>
  <si>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</si>
  <si>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</si>
  <si>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</si>
  <si>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</si>
  <si>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</si>
  <si>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</si>
  <si>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</si>
  <si>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</si>
  <si>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</si>
  <si>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</si>
  <si>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</si>
  <si>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</si>
  <si>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</si>
  <si>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</si>
  <si>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</si>
  <si>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</si>
  <si>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</si>
  <si>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</si>
  <si>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</si>
  <si>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</si>
  <si>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</si>
  <si>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</si>
  <si>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</si>
  <si>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</si>
  <si>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</si>
  <si>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</si>
  <si>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</si>
  <si>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</si>
  <si>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</si>
  <si>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</si>
  <si>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</si>
  <si>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</si>
  <si>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</si>
  <si>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</si>
  <si>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</si>
  <si>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</si>
  <si>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</si>
  <si>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</si>
  <si>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</si>
  <si>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</si>
  <si>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</si>
  <si>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</si>
  <si>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</si>
  <si>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</si>
  <si>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</si>
  <si>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</si>
  <si>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</si>
  <si>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</si>
  <si>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</si>
  <si>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</si>
  <si>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</si>
  <si>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</si>
  <si>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</si>
  <si>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</si>
  <si>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</si>
  <si>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</si>
  <si>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</si>
  <si>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</si>
  <si>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</si>
  <si>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</si>
  <si>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</si>
  <si>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</si>
  <si>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</si>
  <si>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</si>
  <si>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</si>
  <si>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</si>
  <si>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</si>
  <si>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</si>
  <si>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</si>
  <si>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</si>
  <si>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</si>
  <si>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</si>
  <si>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</si>
  <si>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</si>
  <si>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</si>
  <si>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</si>
  <si>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</si>
  <si>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</si>
  <si>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</si>
  <si>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</si>
  <si>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</si>
  <si>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</si>
  <si>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</si>
  <si>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</si>
  <si>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</si>
  <si>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</si>
  <si>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</si>
  <si>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</si>
  <si>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</si>
  <si>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</si>
  <si>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</si>
  <si>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</si>
  <si>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</si>
  <si>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</si>
  <si>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</si>
  <si>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</si>
  <si>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</si>
  <si>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</si>
  <si>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</si>
  <si>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</si>
  <si>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</si>
  <si>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</si>
  <si>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</si>
  <si>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</si>
  <si>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</si>
  <si>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</si>
  <si>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</si>
  <si>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</si>
  <si>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</si>
  <si>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</si>
  <si>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</si>
  <si>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</si>
  <si>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</si>
  <si>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</si>
  <si>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</si>
  <si>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</si>
  <si>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</si>
  <si>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</si>
  <si>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</si>
  <si>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</si>
  <si>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</si>
  <si>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</si>
  <si>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</si>
  <si>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</si>
  <si>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</si>
  <si>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</si>
  <si>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</si>
  <si>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</si>
  <si>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</si>
  <si>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</si>
  <si>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</si>
  <si>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</si>
  <si>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</si>
  <si>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</si>
  <si>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</si>
  <si>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</si>
  <si>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</si>
  <si>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</si>
  <si>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</si>
  <si>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</si>
  <si>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</si>
  <si>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</si>
  <si>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</si>
  <si>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</si>
  <si>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</si>
  <si>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</si>
  <si>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</si>
  <si>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</si>
  <si>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</si>
  <si>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</si>
  <si>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</si>
  <si>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</si>
  <si>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</si>
  <si>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</si>
  <si>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</si>
  <si>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</si>
  <si>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</si>
  <si>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</si>
  <si>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</si>
  <si>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</si>
  <si>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</si>
  <si>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</si>
  <si>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</si>
  <si>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</si>
  <si>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</si>
  <si>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</si>
  <si>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</si>
  <si>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</si>
  <si>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</si>
  <si>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</si>
  <si>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</si>
  <si>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</si>
  <si>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</si>
  <si>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</si>
  <si>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</si>
  <si>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</si>
  <si>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</si>
  <si>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</si>
  <si>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</si>
  <si>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</si>
  <si>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</si>
  <si>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</si>
  <si>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</si>
  <si>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</si>
  <si>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</si>
  <si>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</si>
  <si>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</si>
  <si>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</si>
  <si>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</si>
  <si>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</si>
  <si>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</si>
  <si>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</si>
  <si>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</si>
  <si>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</si>
  <si>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</si>
  <si>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</si>
  <si>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</si>
  <si>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</si>
  <si>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</si>
  <si>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</si>
  <si>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</si>
  <si>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</si>
  <si>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</si>
  <si>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</si>
  <si>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</si>
  <si>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</si>
  <si>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</si>
  <si>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</si>
  <si>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</si>
  <si>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</si>
  <si>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</si>
  <si>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</si>
  <si>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</si>
  <si>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</si>
  <si>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</si>
  <si>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</si>
  <si>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</si>
  <si>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</si>
  <si>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</si>
  <si>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</si>
  <si>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</si>
  <si>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</si>
  <si>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</si>
  <si>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</si>
  <si>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</si>
  <si>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</si>
  <si>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</si>
  <si>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</si>
  <si>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</si>
  <si>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</si>
  <si>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</si>
  <si>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</si>
  <si>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</si>
  <si>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</si>
  <si>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</si>
  <si>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</si>
  <si>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</si>
  <si>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</si>
  <si>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</si>
  <si>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</si>
  <si>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</si>
  <si>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</si>
  <si>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</si>
  <si>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</si>
  <si>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</si>
  <si>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</si>
  <si>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</si>
  <si>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</si>
  <si>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</si>
  <si>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</si>
  <si>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</si>
  <si>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</si>
  <si>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</si>
  <si>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</si>
  <si>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</si>
  <si>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</si>
  <si>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</si>
  <si>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</si>
  <si>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</si>
  <si>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</si>
  <si>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</si>
  <si>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</si>
  <si>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</si>
  <si>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</si>
  <si>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</si>
  <si>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</si>
  <si>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</si>
  <si>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</si>
  <si>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</si>
  <si>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</si>
  <si>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</si>
  <si>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</si>
  <si>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</si>
  <si>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</si>
  <si>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</si>
  <si>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</si>
  <si>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</si>
  <si>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</si>
  <si>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</si>
  <si>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</si>
  <si>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</si>
  <si>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</si>
  <si>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</si>
  <si>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</si>
  <si>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</si>
  <si>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</si>
  <si>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</si>
  <si>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</si>
  <si>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</si>
  <si>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</si>
  <si>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</si>
  <si>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</si>
  <si>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</si>
  <si>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</si>
  <si>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</si>
  <si>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</si>
  <si>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</si>
  <si>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</si>
  <si>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</si>
  <si>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</si>
  <si>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</si>
  <si>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</si>
  <si>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</si>
  <si>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</si>
  <si>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</si>
  <si>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</si>
  <si>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</si>
  <si>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</si>
  <si>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</si>
  <si>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</si>
  <si>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</si>
  <si>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</si>
  <si>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</si>
  <si>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</si>
  <si>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</si>
  <si>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</si>
  <si>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</si>
  <si>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</si>
  <si>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</si>
  <si>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</si>
  <si>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</si>
  <si>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</si>
  <si>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</si>
  <si>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</si>
  <si>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</si>
  <si>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</si>
  <si>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</si>
  <si>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</si>
  <si>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</si>
  <si>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</si>
  <si>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</si>
  <si>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</si>
  <si>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</si>
  <si>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</si>
  <si>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</si>
  <si>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</si>
  <si>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</si>
  <si>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</si>
  <si>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</si>
  <si>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</si>
  <si>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</si>
  <si>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</si>
  <si>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</si>
  <si>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</si>
  <si>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</si>
  <si>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</si>
  <si>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</si>
  <si>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</si>
  <si>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</si>
  <si>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</si>
  <si>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</si>
  <si>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</si>
  <si>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</si>
  <si>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</si>
  <si>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</si>
  <si>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</si>
  <si>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</si>
  <si>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</si>
  <si>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</si>
  <si>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</si>
  <si>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</si>
  <si>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</si>
  <si>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</si>
  <si>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</si>
  <si>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</si>
  <si>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</si>
  <si>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</si>
  <si>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</si>
  <si>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</si>
  <si>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</si>
  <si>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</si>
  <si>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</si>
  <si>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</si>
  <si>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</si>
  <si>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</si>
  <si>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</si>
  <si>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</si>
  <si>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</si>
  <si>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</si>
  <si>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</si>
  <si>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</si>
  <si>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</si>
  <si>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</si>
  <si>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</si>
  <si>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</si>
  <si>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</si>
  <si>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</si>
  <si>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</si>
  <si>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</si>
  <si>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</si>
  <si>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</si>
  <si>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</si>
  <si>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</si>
  <si>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</si>
  <si>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</si>
  <si>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</si>
  <si>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</si>
  <si>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</si>
  <si>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</si>
  <si>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</si>
  <si>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</si>
  <si>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</si>
  <si>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</si>
  <si>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</si>
  <si>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</si>
  <si>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</si>
  <si>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</si>
  <si>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</si>
  <si>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</si>
  <si>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</si>
  <si>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</si>
  <si>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</si>
  <si>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</si>
  <si>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</si>
  <si>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</si>
  <si>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</si>
  <si>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</si>
  <si>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</si>
  <si>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</si>
  <si>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</si>
  <si>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</si>
  <si>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</si>
  <si>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</si>
  <si>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</si>
  <si>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</si>
  <si>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</si>
  <si>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</si>
  <si>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</si>
  <si>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</si>
  <si>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</si>
  <si>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</si>
  <si>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</si>
  <si>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</si>
  <si>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</si>
  <si>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</si>
  <si>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</si>
  <si>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</si>
  <si>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</si>
  <si>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</si>
  <si>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</si>
  <si>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</si>
  <si>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</si>
  <si>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</si>
  <si>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</si>
  <si>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</si>
  <si>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</si>
  <si>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</si>
  <si>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</si>
  <si>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</si>
  <si>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</si>
  <si>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</si>
  <si>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</si>
  <si>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</si>
  <si>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</si>
  <si>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</si>
  <si>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</si>
  <si>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</si>
  <si>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</si>
  <si>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</si>
  <si>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</si>
  <si>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</si>
  <si>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</si>
  <si>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</si>
  <si>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</si>
  <si>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</si>
  <si>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</si>
  <si>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</si>
  <si>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</si>
  <si>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</si>
  <si>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</si>
  <si>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</si>
  <si>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</si>
  <si>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</si>
  <si>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</si>
  <si>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</si>
  <si>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</si>
  <si>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</si>
  <si>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</si>
  <si>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</si>
  <si>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</si>
  <si>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</si>
  <si>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</si>
  <si>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</si>
  <si>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</si>
  <si>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</si>
  <si>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</si>
  <si>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</si>
  <si>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</si>
  <si>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</si>
  <si>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</si>
  <si>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</si>
  <si>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</si>
  <si>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</si>
  <si>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</si>
  <si>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</si>
  <si>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</si>
  <si>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</si>
  <si>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</si>
  <si>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</si>
  <si>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</si>
  <si>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</si>
  <si>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</si>
  <si>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</si>
  <si>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</si>
  <si>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</si>
  <si>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</si>
  <si>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</si>
  <si>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</si>
  <si>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</si>
  <si>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</si>
  <si>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</si>
  <si>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</si>
  <si>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</si>
  <si>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</si>
  <si>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</si>
  <si>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</si>
  <si>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</si>
  <si>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</si>
  <si>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</si>
  <si>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</si>
  <si>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</si>
  <si>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</si>
  <si>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</si>
  <si>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</si>
  <si>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</si>
  <si>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</si>
  <si>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</si>
  <si>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</si>
  <si>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</si>
  <si>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</si>
  <si>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</si>
  <si>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</si>
  <si>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</si>
  <si>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</si>
  <si>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</si>
  <si>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</si>
  <si>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</si>
  <si>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</si>
  <si>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</si>
  <si>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</si>
  <si>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</si>
  <si>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</si>
  <si>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</si>
  <si>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</si>
  <si>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</si>
  <si>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</si>
  <si>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</si>
  <si>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</si>
  <si>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</si>
  <si>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</si>
  <si>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</si>
  <si>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</si>
  <si>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</si>
  <si>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</si>
  <si>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</si>
  <si>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</si>
  <si>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</si>
  <si>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</si>
  <si>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</si>
  <si>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</si>
  <si>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</si>
  <si>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</si>
  <si>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</si>
  <si>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</si>
  <si>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</si>
  <si>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</si>
  <si>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</si>
  <si>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</si>
  <si>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</si>
  <si>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</si>
  <si>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</si>
  <si>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</si>
  <si>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</si>
  <si>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</si>
  <si>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</si>
  <si>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</si>
  <si>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</si>
  <si>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</si>
  <si>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</si>
  <si>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</si>
  <si>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</si>
  <si>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</si>
  <si>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</si>
  <si>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</si>
  <si>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</si>
  <si>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</si>
  <si>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</si>
  <si>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</si>
  <si>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</si>
  <si>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</si>
  <si>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</si>
  <si>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</si>
  <si>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</si>
  <si>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</si>
  <si>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</si>
  <si>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</si>
  <si>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</si>
  <si>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</si>
  <si>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</si>
  <si>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</si>
  <si>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</si>
  <si>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</si>
  <si>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</si>
  <si>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</si>
  <si>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</si>
  <si>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</si>
  <si>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</si>
  <si>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</si>
  <si>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</si>
  <si>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</si>
  <si>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</si>
  <si>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</si>
  <si>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</si>
  <si>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</si>
  <si>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</si>
  <si>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</si>
  <si>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</si>
  <si>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</si>
  <si>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</si>
  <si>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</si>
  <si>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</si>
  <si>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</si>
  <si>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</si>
  <si>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</si>
  <si>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</si>
  <si>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</si>
  <si>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</si>
  <si>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</si>
  <si>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</si>
  <si>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</si>
  <si>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</si>
  <si>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</si>
  <si>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</si>
  <si>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</si>
  <si>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</si>
  <si>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</si>
  <si>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</si>
  <si>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</si>
  <si>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</si>
  <si>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</si>
  <si>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</si>
  <si>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</si>
  <si>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</si>
  <si>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</si>
  <si>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</si>
  <si>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</si>
  <si>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</si>
  <si>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</si>
  <si>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</si>
  <si>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</si>
  <si>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</si>
  <si>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</si>
  <si>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</si>
  <si>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</si>
  <si>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</si>
  <si>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</si>
  <si>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</si>
  <si>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</si>
  <si>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</si>
  <si>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</si>
  <si>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</si>
  <si>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</si>
  <si>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</si>
  <si>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</si>
  <si>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</si>
  <si>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</si>
  <si>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</si>
  <si>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</si>
  <si>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</si>
  <si>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</si>
  <si>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</si>
  <si>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</si>
  <si>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</si>
  <si>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</si>
  <si>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</si>
  <si>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</si>
  <si>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</si>
  <si>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</si>
  <si>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</si>
  <si>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</si>
  <si>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</si>
  <si>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</si>
  <si>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</si>
  <si>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</si>
  <si>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</si>
  <si>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</si>
  <si>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</si>
  <si>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</si>
  <si>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</si>
  <si>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</si>
  <si>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</si>
  <si>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</si>
  <si>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</si>
  <si>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</si>
  <si>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</si>
  <si>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</si>
  <si>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</si>
  <si>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</si>
  <si>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</si>
  <si>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</si>
  <si>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</si>
  <si>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</si>
  <si>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</si>
  <si>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</si>
  <si>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</si>
  <si>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</si>
  <si>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</si>
  <si>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</si>
  <si>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</si>
  <si>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</si>
  <si>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</si>
  <si>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</si>
  <si>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</si>
  <si>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</si>
  <si>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</si>
  <si>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</si>
  <si>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</si>
  <si>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</si>
  <si>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</si>
  <si>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</si>
  <si>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</si>
  <si>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</si>
  <si>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</si>
  <si>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</si>
  <si>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</si>
  <si>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</si>
  <si>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</si>
  <si>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</si>
  <si>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</si>
  <si>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</si>
  <si>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</si>
  <si>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</si>
  <si>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</si>
  <si>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</si>
  <si>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</si>
  <si>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</si>
  <si>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</si>
  <si>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</si>
  <si>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</si>
  <si>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</si>
  <si>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</si>
  <si>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</si>
  <si>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</si>
  <si>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</si>
  <si>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</si>
  <si>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</si>
  <si>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</si>
  <si>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</si>
  <si>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</si>
  <si>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</si>
  <si>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</si>
  <si>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</si>
  <si>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</si>
  <si>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</si>
  <si>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</si>
  <si>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</si>
  <si>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</si>
  <si>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</si>
  <si>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</si>
  <si>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</si>
  <si>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</si>
  <si>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</si>
  <si>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</si>
  <si>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</si>
  <si>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</si>
  <si>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</si>
  <si>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</si>
  <si>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</si>
  <si>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</si>
  <si>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</si>
  <si>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</si>
  <si>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</si>
  <si>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</si>
  <si>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</si>
  <si>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</si>
  <si>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</si>
  <si>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</si>
  <si>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</si>
  <si>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</si>
  <si>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</si>
  <si>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</si>
  <si>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</si>
  <si>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</si>
  <si>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</si>
  <si>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</si>
  <si>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</si>
  <si>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</si>
  <si>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</si>
  <si>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</si>
  <si>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</si>
  <si>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</si>
  <si>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</si>
  <si>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</si>
  <si>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</si>
  <si>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</si>
  <si>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</si>
  <si>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</si>
  <si>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</si>
  <si>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</si>
  <si>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</si>
  <si>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</si>
  <si>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</si>
  <si>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</si>
  <si>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</si>
  <si>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</si>
  <si>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</si>
  <si>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</si>
  <si>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</si>
  <si>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</si>
  <si>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</si>
  <si>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</si>
  <si>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</si>
  <si>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</si>
  <si>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</si>
  <si>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</si>
  <si>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</si>
  <si>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</si>
  <si>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</si>
  <si>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</si>
  <si>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</si>
  <si>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</si>
  <si>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</si>
  <si>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</si>
  <si>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</si>
  <si>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</si>
  <si>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</si>
  <si>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</si>
  <si>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</si>
  <si>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</si>
  <si>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</si>
  <si>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</si>
  <si>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</si>
  <si>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</si>
  <si>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</si>
  <si>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</si>
  <si>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</si>
  <si>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</si>
  <si>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</si>
  <si>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</si>
  <si>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</si>
  <si>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</si>
  <si>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</si>
  <si>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</si>
  <si>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</si>
  <si>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</si>
  <si>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</si>
  <si>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</si>
  <si>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</si>
  <si>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</si>
  <si>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</si>
  <si>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</si>
  <si>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</si>
  <si>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</si>
  <si>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</si>
  <si>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</si>
  <si>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</si>
  <si>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</si>
  <si>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</si>
  <si>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</si>
  <si>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</si>
  <si>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</si>
  <si>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</si>
  <si>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</si>
  <si>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</si>
  <si>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</si>
  <si>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</si>
  <si>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</si>
  <si>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</si>
  <si>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</si>
  <si>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</si>
  <si>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</si>
  <si>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</si>
  <si>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</si>
  <si>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</si>
  <si>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</si>
  <si>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</si>
  <si>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</si>
  <si>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</si>
  <si>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</si>
  <si>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</si>
  <si>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</si>
  <si>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</si>
  <si>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</si>
  <si>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</si>
  <si>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</si>
  <si>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</si>
  <si>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</si>
  <si>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</si>
  <si>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</si>
  <si>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</si>
  <si>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</si>
  <si>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</si>
  <si>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</si>
  <si>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</si>
  <si>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</si>
  <si>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</si>
  <si>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</si>
  <si>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</si>
  <si>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</si>
  <si>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</si>
  <si>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</si>
  <si>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</si>
  <si>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</si>
  <si>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</si>
  <si>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</si>
  <si>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</si>
  <si>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</si>
  <si>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</si>
  <si>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</si>
  <si>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</si>
  <si>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</si>
  <si>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</si>
  <si>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</si>
  <si>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</si>
  <si>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</si>
  <si>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</si>
  <si>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</si>
  <si>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</si>
  <si>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</si>
  <si>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</si>
  <si>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</si>
  <si>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</si>
  <si>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</si>
  <si>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</si>
  <si>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</si>
  <si>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</si>
  <si>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</si>
  <si>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</si>
  <si>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</si>
  <si>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</si>
  <si>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</si>
  <si>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</si>
  <si>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</si>
  <si>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</si>
  <si>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</si>
  <si>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</si>
  <si>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</si>
  <si>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</si>
  <si>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</si>
  <si>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</si>
  <si>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</si>
  <si>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</si>
  <si>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</si>
  <si>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</si>
  <si>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</si>
  <si>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</si>
  <si>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</si>
  <si>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</si>
  <si>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</si>
  <si>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</si>
  <si>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</si>
  <si>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</si>
  <si>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</si>
  <si>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</si>
  <si>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</si>
  <si>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</si>
  <si>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</si>
  <si>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</si>
  <si>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</si>
  <si>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</si>
  <si>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</si>
  <si>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</si>
  <si>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</si>
  <si>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</si>
  <si>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</si>
  <si>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</si>
  <si>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</si>
  <si>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</si>
  <si>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</si>
  <si>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</si>
  <si>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</si>
  <si>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</si>
  <si>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</si>
  <si>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</si>
  <si>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</si>
  <si>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</si>
  <si>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</si>
  <si>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</si>
  <si>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</si>
  <si>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</si>
  <si>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</si>
  <si>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</si>
  <si>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</si>
  <si>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</si>
  <si>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</si>
  <si>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</si>
  <si>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</si>
  <si>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</si>
  <si>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</si>
  <si>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</si>
  <si>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</si>
  <si>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</si>
  <si>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</si>
  <si>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</si>
  <si>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</si>
  <si>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</si>
  <si>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</si>
  <si>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</si>
  <si>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</si>
  <si>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</si>
  <si>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</si>
  <si>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</si>
  <si>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</si>
  <si>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</si>
  <si>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</si>
  <si>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</si>
  <si>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</si>
  <si>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</si>
  <si>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</si>
  <si>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</si>
  <si>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</si>
  <si>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</si>
  <si>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</si>
  <si>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</si>
  <si>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</si>
  <si>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</si>
  <si>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</si>
  <si>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</si>
  <si>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</si>
  <si>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</si>
  <si>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</si>
  <si>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</si>
  <si>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</si>
  <si>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</si>
  <si>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</si>
  <si>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</si>
  <si>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</si>
  <si>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</si>
  <si>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</si>
  <si>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</si>
  <si>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</si>
  <si>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</si>
  <si>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</si>
  <si>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</si>
  <si>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</si>
  <si>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</si>
  <si>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</si>
  <si>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</si>
  <si>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</si>
  <si>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</si>
  <si>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</si>
  <si>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</si>
  <si>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</si>
  <si>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</si>
  <si>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</si>
  <si>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</si>
  <si>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</si>
  <si>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</si>
  <si>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</si>
  <si>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</si>
  <si>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</si>
  <si>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</si>
  <si>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</si>
  <si>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</si>
  <si>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</si>
  <si>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</si>
  <si>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</si>
  <si>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</si>
  <si>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</si>
  <si>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</si>
  <si>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</si>
  <si>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</si>
  <si>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</si>
  <si>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</si>
  <si>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</si>
  <si>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</si>
  <si>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</si>
  <si>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</si>
  <si>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</si>
  <si>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</si>
  <si>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</si>
  <si>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</si>
  <si>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</si>
  <si>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</si>
  <si>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</si>
  <si>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</si>
  <si>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</si>
  <si>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</si>
  <si>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</si>
  <si>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</si>
  <si>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</si>
  <si>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</si>
  <si>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</si>
  <si>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</si>
  <si>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</si>
  <si>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</si>
  <si>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</si>
  <si>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</si>
  <si>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</si>
  <si>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</si>
  <si>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</si>
  <si>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</si>
  <si>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</si>
  <si>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</si>
  <si>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</si>
  <si>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</si>
  <si>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</si>
  <si>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</si>
  <si>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</si>
  <si>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</si>
  <si>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</si>
  <si>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</si>
  <si>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</si>
  <si>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</si>
  <si>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</si>
  <si>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</si>
  <si>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</si>
  <si>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</si>
  <si>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</si>
  <si>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</si>
  <si>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</si>
  <si>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</si>
  <si>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</si>
  <si>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</si>
  <si>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</si>
  <si>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</si>
  <si>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</si>
  <si>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</si>
  <si>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</si>
  <si>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</si>
  <si>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</si>
  <si>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</si>
  <si>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</si>
  <si>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</si>
  <si>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</si>
  <si>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</si>
  <si>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</si>
  <si>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</si>
  <si>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</si>
  <si>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</si>
  <si>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</si>
  <si>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</si>
  <si>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</si>
  <si>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</si>
  <si>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</si>
  <si>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</si>
  <si>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</si>
  <si>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</si>
  <si>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</si>
  <si>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</si>
  <si>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</si>
  <si>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</si>
  <si>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</si>
  <si>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</si>
  <si>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</si>
  <si>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</si>
  <si>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</si>
  <si>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</si>
  <si>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</si>
  <si>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</si>
  <si>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</si>
  <si>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</si>
  <si>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</si>
  <si>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</si>
  <si>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</si>
  <si>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</si>
  <si>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</si>
  <si>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</si>
  <si>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</si>
  <si>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</si>
  <si>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</si>
  <si>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</si>
  <si>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</si>
  <si>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</si>
  <si>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</si>
  <si>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</si>
  <si>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</si>
  <si>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</si>
  <si>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</si>
  <si>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</si>
  <si>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</si>
  <si>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</si>
  <si>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</si>
  <si>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</si>
  <si>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</si>
  <si>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</si>
  <si>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</si>
  <si>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</si>
  <si>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</si>
  <si>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</si>
  <si>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</si>
  <si>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</si>
  <si>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</si>
  <si>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</si>
  <si>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</si>
  <si>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</si>
  <si>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</si>
  <si>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</si>
  <si>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</si>
  <si>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</si>
  <si>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</si>
  <si>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</si>
  <si>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</si>
  <si>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</si>
  <si>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</si>
  <si>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</si>
  <si>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</si>
  <si>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</si>
  <si>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</si>
  <si>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</si>
  <si>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</si>
  <si>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</si>
  <si>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</si>
  <si>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</si>
  <si>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</si>
  <si>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</si>
  <si>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</si>
  <si>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</si>
  <si>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</si>
  <si>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</si>
  <si>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</si>
  <si>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</si>
  <si>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</si>
  <si>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</si>
  <si>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</si>
  <si>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</si>
  <si>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</si>
  <si>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</si>
  <si>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</si>
  <si>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</si>
  <si>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</si>
  <si>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</si>
  <si>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</si>
  <si>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</si>
  <si>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</si>
  <si>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</si>
  <si>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</si>
  <si>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</si>
  <si>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</si>
  <si>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</si>
  <si>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</si>
  <si>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</si>
  <si>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</si>
  <si>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</si>
  <si>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</si>
  <si>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</si>
  <si>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</si>
  <si>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</si>
  <si>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</si>
  <si>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</si>
  <si>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</si>
  <si>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</si>
  <si>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</si>
  <si>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</si>
  <si>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</si>
  <si>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</si>
  <si>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</si>
  <si>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</si>
  <si>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</si>
  <si>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</si>
  <si>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</si>
  <si>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</si>
  <si>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</si>
  <si>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</si>
  <si>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</si>
  <si>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</si>
  <si>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</si>
  <si>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</si>
  <si>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</si>
  <si>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</si>
  <si>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</si>
  <si>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</si>
  <si>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</si>
  <si>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</si>
  <si>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</si>
  <si>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</si>
  <si>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</si>
  <si>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</si>
  <si>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</si>
  <si>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</si>
  <si>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</si>
  <si>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</si>
  <si>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</si>
  <si>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</si>
  <si>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</si>
  <si>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</si>
  <si>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</si>
  <si>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</si>
  <si>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</si>
  <si>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</si>
  <si>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</si>
  <si>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</si>
  <si>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</si>
  <si>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</si>
  <si>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</si>
  <si>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</si>
  <si>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</si>
  <si>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</si>
  <si>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</si>
  <si>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</si>
  <si>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</si>
  <si>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</si>
  <si>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</si>
  <si>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</si>
  <si>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</si>
  <si>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</si>
  <si>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</si>
  <si>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</si>
  <si>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</si>
  <si>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</si>
  <si>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</si>
  <si>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</si>
  <si>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</si>
  <si>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</si>
  <si>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</si>
  <si>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</si>
  <si>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</si>
  <si>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</si>
  <si>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</si>
  <si>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</si>
  <si>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</si>
  <si>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</si>
  <si>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</si>
  <si>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</si>
  <si>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</si>
  <si>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</si>
  <si>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</si>
  <si>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</si>
  <si>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</si>
  <si>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</si>
  <si>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</si>
  <si>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</si>
  <si>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</si>
  <si>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</si>
  <si>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</si>
  <si>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</si>
  <si>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</si>
  <si>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</si>
  <si>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</si>
  <si>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</si>
  <si>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</si>
  <si>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</si>
  <si>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</si>
  <si>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</si>
  <si>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</si>
  <si>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</si>
  <si>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</si>
  <si>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</si>
  <si>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</si>
  <si>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</si>
  <si>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</si>
  <si>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</si>
  <si>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</si>
  <si>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</si>
  <si>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</si>
  <si>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</si>
  <si>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</si>
  <si>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</si>
  <si>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</si>
  <si>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</si>
  <si>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</si>
  <si>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</si>
  <si>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</si>
  <si>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</si>
  <si>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</si>
  <si>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</si>
  <si>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</si>
  <si>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</si>
  <si>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</si>
  <si>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</si>
  <si>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</si>
  <si>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</si>
  <si>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</si>
  <si>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</si>
  <si>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</si>
  <si>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</si>
  <si>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</si>
  <si>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</si>
  <si>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</si>
  <si>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</si>
  <si>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</si>
  <si>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</si>
  <si>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</si>
  <si>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</si>
  <si>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</si>
  <si>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</si>
  <si>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</si>
  <si>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</si>
  <si>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</si>
  <si>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</si>
  <si>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</si>
  <si>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</si>
  <si>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</si>
  <si>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</si>
  <si>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</si>
  <si>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</si>
  <si>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</si>
  <si>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</si>
  <si>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</si>
  <si>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</si>
  <si>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</si>
  <si>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</si>
  <si>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</si>
  <si>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</si>
  <si>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</si>
  <si>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</si>
  <si>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</si>
  <si>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</si>
  <si>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</si>
  <si>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</si>
  <si>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</si>
  <si>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</si>
  <si>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</si>
  <si>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</si>
  <si>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</si>
  <si>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</si>
  <si>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</si>
  <si>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</si>
  <si>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</si>
  <si>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</si>
  <si>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</si>
  <si>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</si>
  <si>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</si>
  <si>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</si>
  <si>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</si>
  <si>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</si>
  <si>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</si>
  <si>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</si>
  <si>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</si>
  <si>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</si>
  <si>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</si>
  <si>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</si>
  <si>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</si>
  <si>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</si>
  <si>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</si>
  <si>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</si>
  <si>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</si>
  <si>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</si>
  <si>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</si>
  <si>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</si>
  <si>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</si>
  <si>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</si>
  <si>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</si>
  <si>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</si>
  <si>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</si>
  <si>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</si>
  <si>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</si>
  <si>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</si>
  <si>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</si>
  <si>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</si>
  <si>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</si>
  <si>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</si>
  <si>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</si>
  <si>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</si>
  <si>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</si>
  <si>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</si>
  <si>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</si>
  <si>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</si>
  <si>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</si>
  <si>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</si>
  <si>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</si>
  <si>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</si>
  <si>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</si>
  <si>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</si>
  <si>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</si>
  <si>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</si>
  <si>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</si>
  <si>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</si>
  <si>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</si>
  <si>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</si>
  <si>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</si>
  <si>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</si>
  <si>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</si>
  <si>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</si>
  <si>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</si>
  <si>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</si>
  <si>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</si>
  <si>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</si>
  <si>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</si>
  <si>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</si>
  <si>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</si>
  <si>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</si>
  <si>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</si>
  <si>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</si>
  <si>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</si>
  <si>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</si>
  <si>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</si>
  <si>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</si>
  <si>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</si>
  <si>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</si>
  <si>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</si>
  <si>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</si>
  <si>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</si>
  <si>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</si>
  <si>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</si>
  <si>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</si>
  <si>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</si>
  <si>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</si>
  <si>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</si>
  <si>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</si>
  <si>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</si>
  <si>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</si>
  <si>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</si>
  <si>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</si>
  <si>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</si>
  <si>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</si>
  <si>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</si>
  <si>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</si>
  <si>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</si>
  <si>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</si>
  <si>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</si>
  <si>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</si>
  <si>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</si>
  <si>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</si>
  <si>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</si>
  <si>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</si>
  <si>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</si>
  <si>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</si>
  <si>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</si>
  <si>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</si>
  <si>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</si>
  <si>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</si>
  <si>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</si>
  <si>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</si>
  <si>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</si>
  <si>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</si>
  <si>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</si>
  <si>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</si>
  <si>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</si>
  <si>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</si>
  <si>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</si>
  <si>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</si>
  <si>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</si>
  <si>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</si>
  <si>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</si>
  <si>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</si>
  <si>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</si>
  <si>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</si>
  <si>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</si>
  <si>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</si>
  <si>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</si>
  <si>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</si>
  <si>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</si>
  <si>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</si>
  <si>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</si>
  <si>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</si>
  <si>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</si>
  <si>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</si>
  <si>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</si>
  <si>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</si>
  <si>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</si>
  <si>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</si>
  <si>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</si>
  <si>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</si>
  <si>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</si>
  <si>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</si>
  <si>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</si>
  <si>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</si>
  <si>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</si>
  <si>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</si>
  <si>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</si>
  <si>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</si>
  <si>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</si>
  <si>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</si>
  <si>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</si>
  <si>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</si>
  <si>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</si>
  <si>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</si>
  <si>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</si>
  <si>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</si>
  <si>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</si>
  <si>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</si>
  <si>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</si>
  <si>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</si>
  <si>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</si>
  <si>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</si>
  <si>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</si>
  <si>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</si>
  <si>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</si>
  <si>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</si>
  <si>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</si>
  <si>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</si>
  <si>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</si>
  <si>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</si>
  <si>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</si>
  <si>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</si>
  <si>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</si>
  <si>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</si>
  <si>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</si>
  <si>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</si>
  <si>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</si>
  <si>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</si>
  <si>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</si>
  <si>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</si>
  <si>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</si>
  <si>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</si>
  <si>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</si>
  <si>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</si>
  <si>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</si>
  <si>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</si>
  <si>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</si>
  <si>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</si>
  <si>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</si>
  <si>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</si>
  <si>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</si>
  <si>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</si>
  <si>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</si>
  <si>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</si>
  <si>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</si>
  <si>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</si>
  <si>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</si>
  <si>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</si>
  <si>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</si>
  <si>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</si>
  <si>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</si>
  <si>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</si>
  <si>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</si>
  <si>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</si>
  <si>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</si>
  <si>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</si>
  <si>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</si>
  <si>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</si>
  <si>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</si>
  <si>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</si>
  <si>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</si>
  <si>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</si>
  <si>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</si>
  <si>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</si>
  <si>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</si>
  <si>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</si>
  <si>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</si>
  <si>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</si>
  <si>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</si>
  <si>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</si>
  <si>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</si>
  <si>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</si>
  <si>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</si>
  <si>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</si>
  <si>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</si>
  <si>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</si>
  <si>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</si>
  <si>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</si>
  <si>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</si>
  <si>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</si>
  <si>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</si>
  <si>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</si>
  <si>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</si>
  <si>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</si>
  <si>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</si>
  <si>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</si>
  <si>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</si>
  <si>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</si>
  <si>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</si>
  <si>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</si>
  <si>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</si>
  <si>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</si>
  <si>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</si>
  <si>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</si>
  <si>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</si>
  <si>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</si>
  <si>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</si>
  <si>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</si>
  <si>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</si>
  <si>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</si>
  <si>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</si>
  <si>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</si>
  <si>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</si>
  <si>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</si>
  <si>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</si>
  <si>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</si>
  <si>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</si>
  <si>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</si>
  <si>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</si>
  <si>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</si>
  <si>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</si>
  <si>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</si>
  <si>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</si>
  <si>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</si>
  <si>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</si>
  <si>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</si>
  <si>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</si>
  <si>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</si>
  <si>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</si>
  <si>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</si>
  <si>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</si>
  <si>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</si>
  <si>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</si>
  <si>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</si>
  <si>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</si>
  <si>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</si>
  <si>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</si>
  <si>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</si>
  <si>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</si>
  <si>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</si>
  <si>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</si>
  <si>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</si>
  <si>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</si>
  <si>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</si>
  <si>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</si>
  <si>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</si>
  <si>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</si>
  <si>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</si>
  <si>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</si>
  <si>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</si>
  <si>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</si>
  <si>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</si>
  <si>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</si>
  <si>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</si>
  <si>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</si>
  <si>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</si>
  <si>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</si>
  <si>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</si>
  <si>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</si>
  <si>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</si>
  <si>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</si>
  <si>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</si>
  <si>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</si>
  <si>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</si>
  <si>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</si>
  <si>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</si>
  <si>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</si>
  <si>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</si>
  <si>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</si>
  <si>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</si>
  <si>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</si>
  <si>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</si>
  <si>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</si>
  <si>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</si>
  <si>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</si>
  <si>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</si>
  <si>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</si>
  <si>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</si>
  <si>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</si>
  <si>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</si>
  <si>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</si>
  <si>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</si>
  <si>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</si>
  <si>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</si>
  <si>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</si>
  <si>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</si>
  <si>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</si>
  <si>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</si>
  <si>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</si>
  <si>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</si>
  <si>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</si>
  <si>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</si>
  <si>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</si>
  <si>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</si>
  <si>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</si>
  <si>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</si>
  <si>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</si>
  <si>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</si>
  <si>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</si>
  <si>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</si>
  <si>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</si>
  <si>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</si>
  <si>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</si>
  <si>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</si>
  <si>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</si>
  <si>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</si>
  <si>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</si>
  <si>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</si>
  <si>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</si>
  <si>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</si>
  <si>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</si>
  <si>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</si>
  <si>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</si>
  <si>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</si>
  <si>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</si>
  <si>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</si>
  <si>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</si>
  <si>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</si>
  <si>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</si>
  <si>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</si>
  <si>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</si>
  <si>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</si>
  <si>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</si>
  <si>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</si>
  <si>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</si>
  <si>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</si>
  <si>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</si>
  <si>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</si>
  <si>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</si>
  <si>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</si>
  <si>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</si>
  <si>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</si>
  <si>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</si>
  <si>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</si>
  <si>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</si>
  <si>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</si>
  <si>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</si>
  <si>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</si>
  <si>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</si>
  <si>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</si>
  <si>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</si>
  <si>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</si>
  <si>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</si>
  <si>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</si>
  <si>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</si>
  <si>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</si>
  <si>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</si>
  <si>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</si>
  <si>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</si>
  <si>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</si>
  <si>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</si>
  <si>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</si>
  <si>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</si>
  <si>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</si>
  <si>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</si>
  <si>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</si>
  <si>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</si>
  <si>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</si>
  <si>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</si>
  <si>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</si>
  <si>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</si>
  <si>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</si>
  <si>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</si>
  <si>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</si>
  <si>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</si>
  <si>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</si>
  <si>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</si>
  <si>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</si>
  <si>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</si>
  <si>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</si>
  <si>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</si>
  <si>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</si>
  <si>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</si>
  <si>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</si>
  <si>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</si>
  <si>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</si>
  <si>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</si>
  <si>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</si>
  <si>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</si>
  <si>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</si>
  <si>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</si>
  <si>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</si>
  <si>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</si>
  <si>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</si>
  <si>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</si>
  <si>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</si>
  <si>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</si>
  <si>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</si>
  <si>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</si>
  <si>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</si>
  <si>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</si>
  <si>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</si>
  <si>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</si>
  <si>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</si>
  <si>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</si>
  <si>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</si>
  <si>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</si>
  <si>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</si>
  <si>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</si>
  <si>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</si>
  <si>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</si>
  <si>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</si>
  <si>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</si>
  <si>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</si>
  <si>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</si>
  <si>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</si>
  <si>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</si>
  <si>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</si>
  <si>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</si>
  <si>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</si>
  <si>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</si>
  <si>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</si>
  <si>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</si>
  <si>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</si>
  <si>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</si>
  <si>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</si>
  <si>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</si>
  <si>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</si>
  <si>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</si>
  <si>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</si>
  <si>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</si>
  <si>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</si>
  <si>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</si>
  <si>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</si>
  <si>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</si>
  <si>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</si>
  <si>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</si>
  <si>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</si>
  <si>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</si>
  <si>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</si>
  <si>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</si>
  <si>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</si>
  <si>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</si>
  <si>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</si>
  <si>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</si>
  <si>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</si>
  <si>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</si>
  <si>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</si>
  <si>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</si>
  <si>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</si>
  <si>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</si>
  <si>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</si>
  <si>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</si>
  <si>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</si>
  <si>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</si>
  <si>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</si>
  <si>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</si>
  <si>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</si>
  <si>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</si>
  <si>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</si>
  <si>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</si>
  <si>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</si>
  <si>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</si>
  <si>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</si>
  <si>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</si>
  <si>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</si>
  <si>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</si>
  <si>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</si>
  <si>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</si>
  <si>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</si>
  <si>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</si>
  <si>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</si>
  <si>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</si>
  <si>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</si>
  <si>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</si>
  <si>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</si>
  <si>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</si>
  <si>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</si>
  <si>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</si>
  <si>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</si>
  <si>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</si>
  <si>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</si>
  <si>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</si>
  <si>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</si>
  <si>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</si>
  <si>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</si>
  <si>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</si>
  <si>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</si>
  <si>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</si>
  <si>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</si>
  <si>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</si>
  <si>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</si>
  <si>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</si>
  <si>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</si>
  <si>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</si>
  <si>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</si>
  <si>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</si>
  <si>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</si>
  <si>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</si>
  <si>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</si>
  <si>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</si>
  <si>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</si>
  <si>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</si>
  <si>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</si>
  <si>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</si>
  <si>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</si>
  <si>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</si>
  <si>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</si>
  <si>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</si>
  <si>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</si>
  <si>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</si>
  <si>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</si>
  <si>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</si>
  <si>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</si>
  <si>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</si>
  <si>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</si>
  <si>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</si>
  <si>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</si>
  <si>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</si>
  <si>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</si>
  <si>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</si>
  <si>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</si>
  <si>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</si>
  <si>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</si>
  <si>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</si>
  <si>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</si>
  <si>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</si>
  <si>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</si>
  <si>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</si>
  <si>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</si>
  <si>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</si>
  <si>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</si>
  <si>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</si>
  <si>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</si>
  <si>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</si>
  <si>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</si>
  <si>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</si>
  <si>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</si>
  <si>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</si>
  <si>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</si>
  <si>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</si>
  <si>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</si>
  <si>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</si>
  <si>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</si>
  <si>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</si>
  <si>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</si>
  <si>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</si>
  <si>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</si>
  <si>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</si>
  <si>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</si>
  <si>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</si>
  <si>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</si>
  <si>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</si>
  <si>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</si>
  <si>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</si>
  <si>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</si>
  <si>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</si>
  <si>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</si>
  <si>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</si>
  <si>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</si>
  <si>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</si>
  <si>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</si>
  <si>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</si>
  <si>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</si>
  <si>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</si>
  <si>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</si>
  <si>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</si>
  <si>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</si>
  <si>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</si>
  <si>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</si>
  <si>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</si>
  <si>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</si>
  <si>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</si>
  <si>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</si>
  <si>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</si>
  <si>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</si>
  <si>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</si>
  <si>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</si>
  <si>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</si>
  <si>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</si>
  <si>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</si>
  <si>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</si>
  <si>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</si>
  <si>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</si>
  <si>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</si>
  <si>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</si>
  <si>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</si>
  <si>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</si>
  <si>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</si>
  <si>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</si>
  <si>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</si>
  <si>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</si>
  <si>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</si>
  <si>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</si>
  <si>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</si>
  <si>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</si>
  <si>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</si>
  <si>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</si>
  <si>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</si>
  <si>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</si>
  <si>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</si>
  <si>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</si>
  <si>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</si>
  <si>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</si>
  <si>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</si>
  <si>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</si>
  <si>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</si>
  <si>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</si>
  <si>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</si>
  <si>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</si>
  <si>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</si>
  <si>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</si>
  <si>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</si>
  <si>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</si>
  <si>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</si>
  <si>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</si>
  <si>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</si>
  <si>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</si>
  <si>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</si>
  <si>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</si>
  <si>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</si>
  <si>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</si>
  <si>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</si>
  <si>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</si>
  <si>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</si>
  <si>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</si>
  <si>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</si>
  <si>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</si>
  <si>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</si>
  <si>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</si>
  <si>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</si>
  <si>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</si>
  <si>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</si>
  <si>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</si>
  <si>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</si>
  <si>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</si>
  <si>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</si>
  <si>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</si>
  <si>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</si>
  <si>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</si>
  <si>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</si>
  <si>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</si>
  <si>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</si>
  <si>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</si>
  <si>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</si>
  <si>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</si>
  <si>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</si>
  <si>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</si>
  <si>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</si>
  <si>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</si>
  <si>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</si>
  <si>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</si>
  <si>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</si>
  <si>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</si>
  <si>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</si>
  <si>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</si>
  <si>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</si>
  <si>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</si>
  <si>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</si>
  <si>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</si>
  <si>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</si>
  <si>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</si>
  <si>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</si>
  <si>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</si>
  <si>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</si>
  <si>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</si>
  <si>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</si>
  <si>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</si>
  <si>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</si>
  <si>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</si>
  <si>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</si>
  <si>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</si>
  <si>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</si>
  <si>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</si>
  <si>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</si>
  <si>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</si>
  <si>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</si>
  <si>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</si>
  <si>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</si>
  <si>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</si>
  <si>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</si>
  <si>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</si>
  <si>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</si>
  <si>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</si>
  <si>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</si>
  <si>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</si>
  <si>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</si>
  <si>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</si>
  <si>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</si>
  <si>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</si>
  <si>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</si>
  <si>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</si>
  <si>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</si>
  <si>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</si>
  <si>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</si>
  <si>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</si>
  <si>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</si>
  <si>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</si>
  <si>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</si>
  <si>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</si>
  <si>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</si>
  <si>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</si>
  <si>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</si>
  <si>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</si>
  <si>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</si>
  <si>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</si>
  <si>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</si>
  <si>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</si>
  <si>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</si>
  <si>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</si>
  <si>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</si>
  <si>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</si>
  <si>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</si>
  <si>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</si>
  <si>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</si>
  <si>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</si>
  <si>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</si>
  <si>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</si>
  <si>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</si>
  <si>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</si>
  <si>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</si>
  <si>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</si>
  <si>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</si>
  <si>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</si>
  <si>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</si>
  <si>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</si>
  <si>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</si>
  <si>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</si>
  <si>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</si>
  <si>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</si>
  <si>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</si>
  <si>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</si>
  <si>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</si>
  <si>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</si>
  <si>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</si>
  <si>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</si>
  <si>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</si>
  <si>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</si>
  <si>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</si>
  <si>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</si>
  <si>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</si>
  <si>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</si>
  <si>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</si>
  <si>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</si>
  <si>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</si>
  <si>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</si>
  <si>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</si>
  <si>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</si>
  <si>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</si>
  <si>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</si>
  <si>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</si>
  <si>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</si>
  <si>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</si>
  <si>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</si>
  <si>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</si>
  <si>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</si>
  <si>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</si>
  <si>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</si>
  <si>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</si>
  <si>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</si>
  <si>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</si>
  <si>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</si>
  <si>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</si>
  <si>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</si>
  <si>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</si>
  <si>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</si>
  <si>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</si>
  <si>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</si>
  <si>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</si>
  <si>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</si>
  <si>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</si>
  <si>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</si>
  <si>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</si>
  <si>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</si>
  <si>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</si>
  <si>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</si>
  <si>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</si>
  <si>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</si>
  <si>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</si>
  <si>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</si>
  <si>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</si>
  <si>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</si>
  <si>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</si>
  <si>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</si>
  <si>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</si>
  <si>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</si>
  <si>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</si>
  <si>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</si>
  <si>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</si>
  <si>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</si>
  <si>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</si>
  <si>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</si>
  <si>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</si>
  <si>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</si>
  <si>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</si>
  <si>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</si>
  <si>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</si>
  <si>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</si>
  <si>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</si>
  <si>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</si>
  <si>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</si>
  <si>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</si>
  <si>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</si>
  <si>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</si>
  <si>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</si>
  <si>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</si>
  <si>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</si>
  <si>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</si>
  <si>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</si>
  <si>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</si>
  <si>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</si>
  <si>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</si>
  <si>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</si>
  <si>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</si>
  <si>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</si>
  <si>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</si>
  <si>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</si>
  <si>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</si>
  <si>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</si>
  <si>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</si>
  <si>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</si>
  <si>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</si>
  <si>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</si>
  <si>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</si>
  <si>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</si>
  <si>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</si>
  <si>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</si>
  <si>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</si>
  <si>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</si>
  <si>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</si>
  <si>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</si>
  <si>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</si>
  <si>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</si>
  <si>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</si>
  <si>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</si>
  <si>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</si>
  <si>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</si>
  <si>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</si>
  <si>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</si>
  <si>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</si>
  <si>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</si>
  <si>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</si>
  <si>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</si>
  <si>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</si>
  <si>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</si>
  <si>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</si>
  <si>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</si>
  <si>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</si>
  <si>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</si>
  <si>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</si>
  <si>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</si>
  <si>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</si>
  <si>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</si>
  <si>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</si>
  <si>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</si>
  <si>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</si>
  <si>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</si>
  <si>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</si>
  <si>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</si>
  <si>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</si>
  <si>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</si>
  <si>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</si>
  <si>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</si>
  <si>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</si>
  <si>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</si>
  <si>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</si>
  <si>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</si>
  <si>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</si>
  <si>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</si>
  <si>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</si>
  <si>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</si>
  <si>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</si>
  <si>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</si>
  <si>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</si>
  <si>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</si>
  <si>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</si>
  <si>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</si>
  <si>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</si>
  <si>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</si>
  <si>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</si>
  <si>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</si>
  <si>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</si>
  <si>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</si>
  <si>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</si>
  <si>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</si>
  <si>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</si>
  <si>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</si>
  <si>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</si>
  <si>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</si>
  <si>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</si>
  <si>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</si>
  <si>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</si>
  <si>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</si>
  <si>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</si>
  <si>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</si>
  <si>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</si>
  <si>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</si>
  <si>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</si>
  <si>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</si>
  <si>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</si>
  <si>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</si>
  <si>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</si>
  <si>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</si>
  <si>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</si>
  <si>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</si>
  <si>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</si>
  <si>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</si>
  <si>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</si>
  <si>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</si>
  <si>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</si>
  <si>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</si>
  <si>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</si>
  <si>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</si>
  <si>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</si>
  <si>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</si>
  <si>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</si>
  <si>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</si>
  <si>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</si>
  <si>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</si>
  <si>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</si>
  <si>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</si>
  <si>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</si>
  <si>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</si>
  <si>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</si>
  <si>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</si>
  <si>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</si>
  <si>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</si>
  <si>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</si>
  <si>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</si>
  <si>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</si>
  <si>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</si>
  <si>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</si>
  <si>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</si>
  <si>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</si>
  <si>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</si>
  <si>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</si>
  <si>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</si>
  <si>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</si>
  <si>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</si>
  <si>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</si>
  <si>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</si>
  <si>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</si>
  <si>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</si>
  <si>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</si>
  <si>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</si>
  <si>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</si>
  <si>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</si>
  <si>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</si>
  <si>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</si>
  <si>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</si>
  <si>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</si>
  <si>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</si>
  <si>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</si>
  <si>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</si>
  <si>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</si>
  <si>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</si>
  <si>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</si>
  <si>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</si>
  <si>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</si>
  <si>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</si>
  <si>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</si>
  <si>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</si>
  <si>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</si>
  <si>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</si>
  <si>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</si>
  <si>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</si>
  <si>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</si>
  <si>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</si>
  <si>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</si>
  <si>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</si>
  <si>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</si>
  <si>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</si>
  <si>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</si>
  <si>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</si>
  <si>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</si>
  <si>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</si>
  <si>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</si>
  <si>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</si>
  <si>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</si>
  <si>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</si>
  <si>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</si>
  <si>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</si>
  <si>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</si>
  <si>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</si>
  <si>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</si>
  <si>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</si>
  <si>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</si>
  <si>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</si>
  <si>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</si>
  <si>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</si>
  <si>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</si>
  <si>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</si>
  <si>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</si>
  <si>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</si>
  <si>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</si>
  <si>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</si>
  <si>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</si>
  <si>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</si>
  <si>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</si>
  <si>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</si>
  <si>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</si>
  <si>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</si>
  <si>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</si>
  <si>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</si>
  <si>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</si>
  <si>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</si>
  <si>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</si>
  <si>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</si>
  <si>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</si>
  <si>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</si>
  <si>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</si>
  <si>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</si>
  <si>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</si>
  <si>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</si>
  <si>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</si>
  <si>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</si>
  <si>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</si>
  <si>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</si>
  <si>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</si>
  <si>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</si>
  <si>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</si>
  <si>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</si>
  <si>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</si>
  <si>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</si>
  <si>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</si>
  <si>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</si>
  <si>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</si>
  <si>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</si>
  <si>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</si>
  <si>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</si>
  <si>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</si>
  <si>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</si>
  <si>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</si>
  <si>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</si>
  <si>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</si>
  <si>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</si>
  <si>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</si>
  <si>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</si>
  <si>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</si>
  <si>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</si>
  <si>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</si>
  <si>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</si>
  <si>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</si>
  <si>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</si>
  <si>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</si>
  <si>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</si>
  <si>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</si>
  <si>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</si>
  <si>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</si>
  <si>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</si>
  <si>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</si>
  <si>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</si>
  <si>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</si>
  <si>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</si>
  <si>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</si>
  <si>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</si>
  <si>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</si>
  <si>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</si>
  <si>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</si>
  <si>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</si>
  <si>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</si>
  <si>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</si>
  <si>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</si>
  <si>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</si>
  <si>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</si>
  <si>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</si>
  <si>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</si>
  <si>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</si>
  <si>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</si>
  <si>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</si>
  <si>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</si>
  <si>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</si>
  <si>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</si>
  <si>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</si>
  <si>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</si>
  <si>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</si>
  <si>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</si>
  <si>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</si>
  <si>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</si>
  <si>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</si>
  <si>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</si>
  <si>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</si>
  <si>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</si>
  <si>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</si>
  <si>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</si>
  <si>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</si>
  <si>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</si>
  <si>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</si>
  <si>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</si>
  <si>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</si>
  <si>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</si>
  <si>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</si>
  <si>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</si>
  <si>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</si>
  <si>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</si>
  <si>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</si>
  <si>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</si>
  <si>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</si>
  <si>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</si>
  <si>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</si>
  <si>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</si>
  <si>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</si>
  <si>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</si>
  <si>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</si>
  <si>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</si>
  <si>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</si>
  <si>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</si>
  <si>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</si>
  <si>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</si>
  <si>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</si>
  <si>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</si>
  <si>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</si>
  <si>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</si>
  <si>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</si>
  <si>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</si>
  <si>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</si>
  <si>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</si>
  <si>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</si>
  <si>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</si>
  <si>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</si>
  <si>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</si>
  <si>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</si>
  <si>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</si>
  <si>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</si>
  <si>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</si>
  <si>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</si>
  <si>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</si>
  <si>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</si>
  <si>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</si>
  <si>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</si>
  <si>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</si>
  <si>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</si>
  <si>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</si>
  <si>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</si>
  <si>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</si>
  <si>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</si>
  <si>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</si>
  <si>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</si>
  <si>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</si>
  <si>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</si>
  <si>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</si>
  <si>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</si>
  <si>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</si>
  <si>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</si>
  <si>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</si>
  <si>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</si>
  <si>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</si>
  <si>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</si>
  <si>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</si>
  <si>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</si>
  <si>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</si>
  <si>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</si>
  <si>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</si>
  <si>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</si>
  <si>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</si>
  <si>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</si>
  <si>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</si>
  <si>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</si>
  <si>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</si>
  <si>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</si>
  <si>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</si>
  <si>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</si>
  <si>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</si>
  <si>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</si>
  <si>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</si>
  <si>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</si>
  <si>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</si>
  <si>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</si>
  <si>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</si>
  <si>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</si>
  <si>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</si>
  <si>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</si>
  <si>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</si>
  <si>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</si>
  <si>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</si>
  <si>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</si>
  <si>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</si>
  <si>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</si>
  <si>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</si>
  <si>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</si>
  <si>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</si>
  <si>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</si>
  <si>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</si>
  <si>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</si>
  <si>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</si>
  <si>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</si>
  <si>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</si>
  <si>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</si>
  <si>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</si>
  <si>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</si>
  <si>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</si>
  <si>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</si>
  <si>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</si>
  <si>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</si>
  <si>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</si>
  <si>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</si>
  <si>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</si>
  <si>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</si>
  <si>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</si>
  <si>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</si>
  <si>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</si>
  <si>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</si>
  <si>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</si>
  <si>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</si>
  <si>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</si>
  <si>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</si>
  <si>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</si>
  <si>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</si>
  <si>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</si>
  <si>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</si>
  <si>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</si>
  <si>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</si>
  <si>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</si>
  <si>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</si>
  <si>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</si>
  <si>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</si>
  <si>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</si>
  <si>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</si>
  <si>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</si>
  <si>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</si>
  <si>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</si>
  <si>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</si>
  <si>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</si>
  <si>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</si>
  <si>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</si>
  <si>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</si>
  <si>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</si>
  <si>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</si>
  <si>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</si>
  <si>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</si>
  <si>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</si>
  <si>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</si>
  <si>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</si>
  <si>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</si>
  <si>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</si>
  <si>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</si>
  <si>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</si>
  <si>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</si>
  <si>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</si>
  <si>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</si>
  <si>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</si>
  <si>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</si>
  <si>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</si>
  <si>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</si>
  <si>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</si>
  <si>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</si>
  <si>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</si>
  <si>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</si>
  <si>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</si>
  <si>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</si>
  <si>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</si>
  <si>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</si>
  <si>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</si>
  <si>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</si>
  <si>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</si>
  <si>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</si>
  <si>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</si>
  <si>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</si>
  <si>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</si>
  <si>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</si>
  <si>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</si>
  <si>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</si>
  <si>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</si>
  <si>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</si>
  <si>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</si>
  <si>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</si>
  <si>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</si>
  <si>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</si>
  <si>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</si>
  <si>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</si>
  <si>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</si>
  <si>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</si>
  <si>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</si>
  <si>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</si>
  <si>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</si>
  <si>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</si>
  <si>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</si>
  <si>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</si>
  <si>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</si>
  <si>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</si>
  <si>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</si>
  <si>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</si>
  <si>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</si>
  <si>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</si>
  <si>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</si>
  <si>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</si>
  <si>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</si>
  <si>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</si>
  <si>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</si>
  <si>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</si>
  <si>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</si>
  <si>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</si>
  <si>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</si>
  <si>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</si>
  <si>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</si>
  <si>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</si>
  <si>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</si>
  <si>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</si>
  <si>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</si>
  <si>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</si>
  <si>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</si>
  <si>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</si>
  <si>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</si>
  <si>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</si>
  <si>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</si>
  <si>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</si>
  <si>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</si>
  <si>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</si>
  <si>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</si>
  <si>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</si>
  <si>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</si>
  <si>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</si>
  <si>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</si>
  <si>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</si>
  <si>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</si>
  <si>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</si>
  <si>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</si>
  <si>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</si>
  <si>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</si>
  <si>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</si>
  <si>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</si>
  <si>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</si>
  <si>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</si>
  <si>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</si>
  <si>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</si>
  <si>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</si>
  <si>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</si>
  <si>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</si>
  <si>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</si>
  <si>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</si>
  <si>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</si>
  <si>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</si>
  <si>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</si>
  <si>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</si>
  <si>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</si>
  <si>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</si>
  <si>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</si>
  <si>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</si>
  <si>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</si>
  <si>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</si>
  <si>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</si>
  <si>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</si>
  <si>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</si>
  <si>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</si>
  <si>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</si>
  <si>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</si>
  <si>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</si>
  <si>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</si>
  <si>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</si>
  <si>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</si>
  <si>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</si>
  <si>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</si>
  <si>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</si>
  <si>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</si>
  <si>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</si>
  <si>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</si>
  <si>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</si>
  <si>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</si>
  <si>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</si>
  <si>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</si>
  <si>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</si>
  <si>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</si>
  <si>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</si>
  <si>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</si>
  <si>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</si>
  <si>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</si>
  <si>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</si>
  <si>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</si>
  <si>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</si>
  <si>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</si>
  <si>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</si>
  <si>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</si>
  <si>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</si>
  <si>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</si>
  <si>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</si>
  <si>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</si>
  <si>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</si>
  <si>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</si>
  <si>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</si>
  <si>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</si>
  <si>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</si>
  <si>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</si>
  <si>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</si>
  <si>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</si>
  <si>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</si>
  <si>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</si>
  <si>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</si>
  <si>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</si>
  <si>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</si>
  <si>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</si>
  <si>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</si>
  <si>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</si>
  <si>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</si>
  <si>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</si>
  <si>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</si>
  <si>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</si>
  <si>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</si>
  <si>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</si>
  <si>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</si>
  <si>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</si>
  <si>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</si>
  <si>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</si>
  <si>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</si>
  <si>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</si>
  <si>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</si>
  <si>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</si>
  <si>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</si>
  <si>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</si>
  <si>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</si>
  <si>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</si>
  <si>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</si>
  <si>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</si>
  <si>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</si>
  <si>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</si>
  <si>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</si>
  <si>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</si>
  <si>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</si>
  <si>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</si>
  <si>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</si>
  <si>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</si>
  <si>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</si>
  <si>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</si>
  <si>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</si>
  <si>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</si>
  <si>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</si>
  <si>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</si>
  <si>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</si>
  <si>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</si>
  <si>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</si>
  <si>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</si>
  <si>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</si>
  <si>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</si>
  <si>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</si>
  <si>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</si>
  <si>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</si>
  <si>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</si>
  <si>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</si>
  <si>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</si>
  <si>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</si>
  <si>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</si>
  <si>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</si>
  <si>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</si>
  <si>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</si>
  <si>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</si>
  <si>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</si>
  <si>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</si>
  <si>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</si>
  <si>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</si>
  <si>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</si>
  <si>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</si>
  <si>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</si>
  <si>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</si>
  <si>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</si>
  <si>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</si>
  <si>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</si>
  <si>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</si>
  <si>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</si>
  <si>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</si>
  <si>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</si>
  <si>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</si>
  <si>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</si>
  <si>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</si>
  <si>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</si>
  <si>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</si>
  <si>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</si>
  <si>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</si>
  <si>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</si>
  <si>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</si>
  <si>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</si>
  <si>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</si>
  <si>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</si>
  <si>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</si>
  <si>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</si>
  <si>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</si>
  <si>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</si>
  <si>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</si>
  <si>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</si>
  <si>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</si>
  <si>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</si>
  <si>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</si>
  <si>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</si>
  <si>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</si>
  <si>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</si>
  <si>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</si>
  <si>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</si>
  <si>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</si>
  <si>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</si>
  <si>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</si>
  <si>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</si>
  <si>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</si>
  <si>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</si>
  <si>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</si>
  <si>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</si>
  <si>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</si>
  <si>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</si>
  <si>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</si>
  <si>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</si>
  <si>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</si>
  <si>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</si>
  <si>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</si>
  <si>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</si>
  <si>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</si>
  <si>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</si>
  <si>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</si>
  <si>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</si>
  <si>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</si>
  <si>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</si>
  <si>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</si>
  <si>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</si>
  <si>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</si>
  <si>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</si>
  <si>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</si>
  <si>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</si>
  <si>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</si>
  <si>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</si>
  <si>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</si>
  <si>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</si>
  <si>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</si>
  <si>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</si>
  <si>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</si>
  <si>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</si>
  <si>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</si>
  <si>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</si>
  <si>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</si>
  <si>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</si>
  <si>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</si>
  <si>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</si>
  <si>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</si>
  <si>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</si>
  <si>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</si>
  <si>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</si>
  <si>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</si>
  <si>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</si>
  <si>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</si>
  <si>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</si>
  <si>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</si>
  <si>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</si>
  <si>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</si>
  <si>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</si>
  <si>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</si>
  <si>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</si>
  <si>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</si>
  <si>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</si>
  <si>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</si>
  <si>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</si>
  <si>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</si>
  <si>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</si>
  <si>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</si>
  <si>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</si>
  <si>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</si>
  <si>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</si>
  <si>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</si>
  <si>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</si>
  <si>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</si>
  <si>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</si>
  <si>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</si>
  <si>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</si>
  <si>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</si>
  <si>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</si>
  <si>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</si>
  <si>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</si>
  <si>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</si>
  <si>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</si>
  <si>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</si>
  <si>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</si>
  <si>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</si>
  <si>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</si>
  <si>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</si>
  <si>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</si>
  <si>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</si>
  <si>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</si>
  <si>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</si>
  <si>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</si>
  <si>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</si>
  <si>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</si>
  <si>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</si>
  <si>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</si>
  <si>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</si>
  <si>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</si>
  <si>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</si>
  <si>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</si>
  <si>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</si>
  <si>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</si>
  <si>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</si>
  <si>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</si>
  <si>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</si>
  <si>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</si>
  <si>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</si>
  <si>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</si>
  <si>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</si>
  <si>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</si>
  <si>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</si>
  <si>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</si>
  <si>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</si>
  <si>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</si>
  <si>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</si>
  <si>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</si>
  <si>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</si>
  <si>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</si>
  <si>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</si>
  <si>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</si>
  <si>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</si>
  <si>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</si>
  <si>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</si>
  <si>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</si>
  <si>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</si>
  <si>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</si>
  <si>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</si>
  <si>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</si>
  <si>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</si>
  <si>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</si>
  <si>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</si>
  <si>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</si>
  <si>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</si>
  <si>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</si>
  <si>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</si>
  <si>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</si>
  <si>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</si>
  <si>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</si>
  <si>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</si>
  <si>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</si>
  <si>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</si>
  <si>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</si>
  <si>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</si>
  <si>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</si>
  <si>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</si>
  <si>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</si>
  <si>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</si>
  <si>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</si>
  <si>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</si>
  <si>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</si>
  <si>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</si>
  <si>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</si>
  <si>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</si>
  <si>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</si>
  <si>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</si>
  <si>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</si>
  <si>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</si>
  <si>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</si>
  <si>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</si>
  <si>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</si>
  <si>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</si>
  <si>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</si>
  <si>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</si>
  <si>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</si>
  <si>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</si>
  <si>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</si>
  <si>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</si>
  <si>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</si>
  <si>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</si>
  <si>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</si>
  <si>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</si>
  <si>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</si>
  <si>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</si>
  <si>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</si>
  <si>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</si>
  <si>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</si>
  <si>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</si>
  <si>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</si>
  <si>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</si>
  <si>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</si>
  <si>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</si>
  <si>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</si>
  <si>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</si>
  <si>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</si>
  <si>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</si>
  <si>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</si>
  <si>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</si>
  <si>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</si>
  <si>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</si>
  <si>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</si>
  <si>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</si>
  <si>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</si>
  <si>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</si>
  <si>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</si>
  <si>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</si>
  <si>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</si>
  <si>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</si>
  <si>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</si>
  <si>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</si>
  <si>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</si>
  <si>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</si>
  <si>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</si>
  <si>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</si>
  <si>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</si>
  <si>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</si>
  <si>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</si>
  <si>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</si>
  <si>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</si>
  <si>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</si>
  <si>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</si>
  <si>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</si>
  <si>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</si>
  <si>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</si>
  <si>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</si>
  <si>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</si>
  <si>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</si>
  <si>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</si>
  <si>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</si>
  <si>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</si>
  <si>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</si>
  <si>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</si>
  <si>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</si>
  <si>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</si>
  <si>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</si>
  <si>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</si>
  <si>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</si>
  <si>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</si>
  <si>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</si>
  <si>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</si>
  <si>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</si>
  <si>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</si>
  <si>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</si>
  <si>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</si>
  <si>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</si>
  <si>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</si>
  <si>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</si>
  <si>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</si>
  <si>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</si>
  <si>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</si>
  <si>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</si>
  <si>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</si>
  <si>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</si>
  <si>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</si>
  <si>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</si>
  <si>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</si>
  <si>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</si>
  <si>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</si>
  <si>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</si>
  <si>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</si>
  <si>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</si>
  <si>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</si>
  <si>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</si>
  <si>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</si>
  <si>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</si>
  <si>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</si>
  <si>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</si>
  <si>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</si>
  <si>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</si>
  <si>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</si>
  <si>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</si>
  <si>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</si>
  <si>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</si>
  <si>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</si>
  <si>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</si>
  <si>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</si>
  <si>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</si>
  <si>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</si>
  <si>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</si>
  <si>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</si>
  <si>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</si>
  <si>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</si>
  <si>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</si>
  <si>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</si>
  <si>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</si>
  <si>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</si>
  <si>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</si>
  <si>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</si>
  <si>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</si>
  <si>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</si>
  <si>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</si>
  <si>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</si>
  <si>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</si>
  <si>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</si>
  <si>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</si>
  <si>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</si>
  <si>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</si>
  <si>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</si>
  <si>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</si>
  <si>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</si>
  <si>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</si>
  <si>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</si>
  <si>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</si>
  <si>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</si>
  <si>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</si>
  <si>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</si>
  <si>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</si>
  <si>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</si>
  <si>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</si>
  <si>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</si>
  <si>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</si>
  <si>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</si>
  <si>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</si>
  <si>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</si>
  <si>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</si>
  <si>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</si>
  <si>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</si>
  <si>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</si>
  <si>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</si>
  <si>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</si>
  <si>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</si>
  <si>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</si>
  <si>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</si>
  <si>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</si>
  <si>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</si>
  <si>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</si>
  <si>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</si>
  <si>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</si>
  <si>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</si>
  <si>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</si>
  <si>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</si>
  <si>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</si>
  <si>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</si>
  <si>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</si>
  <si>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</si>
  <si>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</si>
  <si>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</si>
  <si>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</si>
  <si>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</si>
  <si>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</si>
  <si>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</si>
  <si>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</si>
  <si>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</si>
  <si>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</si>
  <si>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</si>
  <si>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</si>
  <si>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</si>
  <si>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</si>
  <si>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</si>
  <si>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</si>
  <si>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</si>
  <si>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</si>
  <si>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</si>
  <si>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</si>
  <si>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</si>
  <si>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</si>
  <si>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</si>
  <si>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</si>
  <si>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</si>
  <si>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</si>
  <si>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</si>
  <si>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</si>
  <si>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</si>
  <si>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</si>
  <si>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</si>
  <si>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</si>
  <si>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</si>
  <si>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</si>
  <si>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</si>
  <si>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</si>
  <si>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</si>
  <si>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</si>
  <si>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</si>
  <si>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</si>
  <si>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</si>
  <si>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</si>
  <si>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</si>
  <si>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</si>
  <si>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</si>
  <si>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</si>
  <si>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</si>
  <si>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</si>
  <si>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</si>
  <si>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</si>
  <si>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</si>
  <si>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</si>
  <si>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</si>
  <si>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</si>
  <si>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</si>
  <si>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</si>
  <si>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</si>
  <si>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</si>
  <si>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</si>
  <si>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</si>
  <si>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</si>
  <si>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</si>
  <si>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</si>
  <si>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</si>
  <si>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</si>
  <si>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</si>
  <si>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</si>
  <si>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</si>
  <si>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</si>
  <si>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</si>
  <si>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</si>
  <si>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</si>
  <si>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</si>
  <si>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</si>
  <si>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</si>
  <si>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</si>
  <si>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</si>
  <si>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</si>
  <si>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</si>
  <si>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</si>
  <si>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</si>
  <si>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</si>
  <si>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</si>
  <si>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</si>
  <si>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</si>
  <si>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</si>
  <si>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</si>
  <si>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</si>
  <si>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</si>
  <si>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</si>
  <si>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</si>
  <si>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</si>
  <si>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</si>
  <si>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</si>
  <si>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</si>
  <si>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</si>
  <si>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</si>
  <si>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</si>
  <si>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</si>
  <si>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</si>
  <si>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</si>
  <si>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</si>
  <si>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</si>
  <si>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</si>
  <si>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</si>
  <si>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</si>
  <si>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</si>
  <si>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</si>
  <si>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</si>
  <si>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</si>
  <si>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</si>
  <si>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</si>
  <si>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</si>
  <si>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</si>
  <si>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</si>
  <si>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</si>
  <si>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</si>
  <si>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</si>
  <si>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</si>
  <si>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</si>
  <si>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</si>
  <si>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</si>
  <si>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</si>
  <si>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</si>
  <si>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</si>
  <si>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</si>
  <si>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</si>
  <si>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</si>
  <si>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</si>
  <si>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</si>
  <si>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</si>
  <si>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</si>
  <si>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</si>
  <si>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</si>
  <si>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</si>
  <si>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</si>
  <si>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</si>
  <si>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</si>
  <si>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</si>
  <si>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</si>
  <si>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</si>
  <si>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</si>
  <si>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</si>
  <si>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</si>
  <si>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</si>
  <si>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</si>
  <si>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</si>
  <si>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</si>
  <si>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</si>
  <si>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</si>
  <si>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</si>
  <si>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</si>
  <si>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</si>
  <si>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</si>
  <si>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</si>
  <si>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</si>
  <si>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</si>
  <si>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</si>
  <si>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</si>
  <si>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</si>
  <si>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</si>
  <si>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</si>
  <si>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</si>
  <si>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</si>
  <si>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</si>
  <si>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</si>
  <si>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</si>
  <si>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</si>
  <si>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</si>
  <si>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</si>
  <si>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</si>
  <si>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</si>
  <si>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</si>
  <si>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</si>
  <si>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</si>
  <si>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</si>
  <si>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</si>
  <si>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</si>
  <si>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</si>
  <si>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</si>
  <si>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</si>
  <si>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</si>
  <si>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</si>
  <si>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</si>
  <si>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</si>
  <si>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</si>
  <si>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</si>
  <si>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</si>
  <si>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</si>
  <si>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</si>
  <si>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</si>
  <si>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</si>
  <si>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</si>
  <si>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</si>
  <si>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</si>
  <si>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</si>
  <si>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</si>
  <si>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</si>
  <si>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</si>
  <si>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</si>
  <si>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</si>
  <si>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</si>
  <si>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</si>
  <si>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</si>
  <si>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</si>
  <si>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</si>
  <si>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</si>
  <si>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</si>
  <si>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</si>
  <si>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</si>
  <si>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</si>
  <si>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</si>
  <si>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</si>
  <si>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</si>
  <si>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</si>
  <si>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</si>
  <si>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</si>
  <si>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</si>
  <si>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</si>
  <si>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</si>
  <si>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</si>
  <si>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</si>
  <si>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</si>
  <si>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</si>
  <si>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</si>
  <si>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</si>
  <si>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</si>
  <si>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</si>
  <si>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</si>
  <si>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</si>
  <si>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</si>
  <si>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</si>
  <si>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</si>
  <si>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</si>
  <si>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</si>
  <si>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</si>
  <si>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</si>
  <si>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</si>
  <si>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</si>
  <si>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</si>
  <si>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</si>
  <si>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</si>
  <si>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</si>
  <si>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</si>
  <si>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</si>
  <si>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</si>
  <si>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</si>
  <si>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</si>
  <si>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</si>
  <si>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</si>
  <si>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</si>
  <si>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</si>
  <si>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</si>
  <si>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</si>
  <si>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</si>
  <si>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</si>
  <si>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</si>
  <si>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</si>
  <si>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</si>
  <si>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</si>
  <si>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</si>
  <si>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</si>
  <si>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</si>
  <si>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</si>
  <si>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</si>
  <si>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</si>
  <si>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</si>
  <si>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</si>
  <si>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</si>
  <si>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</si>
  <si>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</si>
  <si>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</si>
  <si>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</si>
  <si>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</si>
  <si>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</si>
  <si>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</si>
  <si>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</si>
  <si>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</si>
  <si>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</si>
  <si>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</si>
  <si>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</si>
  <si>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</si>
  <si>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</si>
  <si>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</si>
  <si>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</si>
  <si>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</si>
  <si>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</si>
  <si>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</si>
  <si>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</si>
  <si>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</si>
  <si>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</si>
  <si>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</si>
  <si>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</si>
  <si>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</si>
  <si>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</si>
  <si>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</si>
  <si>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</si>
  <si>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</si>
  <si>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</si>
  <si>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</si>
  <si>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</si>
  <si>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</si>
  <si>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</si>
  <si>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</si>
  <si>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</si>
  <si>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</si>
  <si>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</si>
  <si>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</si>
  <si>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</si>
  <si>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</si>
  <si>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</si>
  <si>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</si>
  <si>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</si>
  <si>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</si>
  <si>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</si>
  <si>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</si>
  <si>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</si>
  <si>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</si>
  <si>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</si>
  <si>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</si>
  <si>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</si>
  <si>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</si>
  <si>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</si>
  <si>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</si>
  <si>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</si>
  <si>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</si>
  <si>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</si>
  <si>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</si>
  <si>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</si>
  <si>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</si>
  <si>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</si>
  <si>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</si>
  <si>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</si>
  <si>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</si>
  <si>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</si>
  <si>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</si>
  <si>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</si>
  <si>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</si>
  <si>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</si>
  <si>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</si>
  <si>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</si>
  <si>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</si>
  <si>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</si>
  <si>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</si>
  <si>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</si>
  <si>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</si>
  <si>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</si>
  <si>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</si>
  <si>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</si>
  <si>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</si>
  <si>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</si>
  <si>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</si>
  <si>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</si>
  <si>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</si>
  <si>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</si>
  <si>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</si>
  <si>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</si>
  <si>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</si>
  <si>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</si>
  <si>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</si>
  <si>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</si>
  <si>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</si>
  <si>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</si>
  <si>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</si>
  <si>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</si>
  <si>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</si>
  <si>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</si>
  <si>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</si>
  <si>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</si>
  <si>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</si>
  <si>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</si>
  <si>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</si>
  <si>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</si>
  <si>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</si>
  <si>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</si>
  <si>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</si>
  <si>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</si>
  <si>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</si>
  <si>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</si>
  <si>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</si>
  <si>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</si>
  <si>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</si>
  <si>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</si>
  <si>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</si>
  <si>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</si>
  <si>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</si>
  <si>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</si>
  <si>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</si>
  <si>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</si>
  <si>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</si>
  <si>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</si>
  <si>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</si>
  <si>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</si>
  <si>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</si>
  <si>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</si>
  <si>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</si>
  <si>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</si>
  <si>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</si>
  <si>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</si>
  <si>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</si>
  <si>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</si>
  <si>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</si>
  <si>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</si>
  <si>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</si>
  <si>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</si>
  <si>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</si>
  <si>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</si>
  <si>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</si>
  <si>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</si>
  <si>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</si>
  <si>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</si>
  <si>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</si>
  <si>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</si>
  <si>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</si>
  <si>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</si>
  <si>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</si>
  <si>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</si>
  <si>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</si>
  <si>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</si>
  <si>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</si>
  <si>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</si>
  <si>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</si>
  <si>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</si>
  <si>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</si>
  <si>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</si>
  <si>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</si>
  <si>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</si>
  <si>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</si>
  <si>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</si>
  <si>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</si>
  <si>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</si>
  <si>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</si>
  <si>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</si>
  <si>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</si>
  <si>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</si>
  <si>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</si>
  <si>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</si>
  <si>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</si>
  <si>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</si>
  <si>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</si>
  <si>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</si>
  <si>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</si>
  <si>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</si>
  <si>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</si>
  <si>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</si>
  <si>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</si>
  <si>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</si>
  <si>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</si>
  <si>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</si>
  <si>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</si>
  <si>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</si>
  <si>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</si>
  <si>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</si>
  <si>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</si>
  <si>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</si>
  <si>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</si>
  <si>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</si>
  <si>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</si>
  <si>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</si>
  <si>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</si>
  <si>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</si>
  <si>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</si>
  <si>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</si>
  <si>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</si>
  <si>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</si>
  <si>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</si>
  <si>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</si>
  <si>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</si>
  <si>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</si>
  <si>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</si>
  <si>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</si>
  <si>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</si>
  <si>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</si>
  <si>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</si>
  <si>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</si>
  <si>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</si>
  <si>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</si>
  <si>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</si>
  <si>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</si>
  <si>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</si>
  <si>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</si>
  <si>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</si>
  <si>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</si>
  <si>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</si>
  <si>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</si>
  <si>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</si>
  <si>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</si>
  <si>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</si>
  <si>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</si>
  <si>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</si>
  <si>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</si>
  <si>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</si>
  <si>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</si>
  <si>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</si>
  <si>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</si>
  <si>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</si>
  <si>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</si>
  <si>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</si>
  <si>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</si>
  <si>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</si>
  <si>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</si>
  <si>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</si>
  <si>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</si>
  <si>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</si>
  <si>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</si>
  <si>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</si>
  <si>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</si>
  <si>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</si>
  <si>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</si>
  <si>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</si>
  <si>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</si>
  <si>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</si>
  <si>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</si>
  <si>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</si>
  <si>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</si>
  <si>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</si>
  <si>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</si>
  <si>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</si>
  <si>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</si>
  <si>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</si>
  <si>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</si>
  <si>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</si>
  <si>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</si>
  <si>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</si>
  <si>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</si>
  <si>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</si>
  <si>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</si>
  <si>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</si>
  <si>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</si>
  <si>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</si>
  <si>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</si>
  <si>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</si>
  <si>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</si>
  <si>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</si>
  <si>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</si>
  <si>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</si>
  <si>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</si>
  <si>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</si>
  <si>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</si>
  <si>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</si>
  <si>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</si>
  <si>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</si>
  <si>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</si>
  <si>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</si>
  <si>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</si>
  <si>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</si>
  <si>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</si>
  <si>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</si>
  <si>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</si>
  <si>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</si>
  <si>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</si>
  <si>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</si>
  <si>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</si>
  <si>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</si>
  <si>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</si>
  <si>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</si>
  <si>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</si>
  <si>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</si>
  <si>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</si>
  <si>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</si>
  <si>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</si>
  <si>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</si>
  <si>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</si>
  <si>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</si>
  <si>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</si>
  <si>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</si>
  <si>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</si>
  <si>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</si>
  <si>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</si>
  <si>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</si>
  <si>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</si>
  <si>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</si>
  <si>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</si>
  <si>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</si>
  <si>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</si>
  <si>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</si>
  <si>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</si>
  <si>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</si>
  <si>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</si>
  <si>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</si>
  <si>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</si>
  <si>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</si>
  <si>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</si>
  <si>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</si>
  <si>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</si>
  <si>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</si>
  <si>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</si>
  <si>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</si>
  <si>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</si>
  <si>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</si>
  <si>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</si>
  <si>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</si>
  <si>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</si>
  <si>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</si>
  <si>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</si>
  <si>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</si>
  <si>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</si>
  <si>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</si>
  <si>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</si>
  <si>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</si>
  <si>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</si>
  <si>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</si>
  <si>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</si>
  <si>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</si>
  <si>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</si>
  <si>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</si>
  <si>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</si>
  <si>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</si>
  <si>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</si>
  <si>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</si>
  <si>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</si>
  <si>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</si>
  <si>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</si>
  <si>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</si>
  <si>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</si>
  <si>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</si>
  <si>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</si>
  <si>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</si>
  <si>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</si>
  <si>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</si>
  <si>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</si>
  <si>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</si>
  <si>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</si>
  <si>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</si>
  <si>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</si>
  <si>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</si>
  <si>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</si>
  <si>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</si>
  <si>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</si>
  <si>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</si>
  <si>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</si>
  <si>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</si>
  <si>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</si>
  <si>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</si>
  <si>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</si>
  <si>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</si>
  <si>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</si>
  <si>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</si>
  <si>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</si>
  <si>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</si>
  <si>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</si>
  <si>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</si>
  <si>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</si>
  <si>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</si>
  <si>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</si>
  <si>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</si>
  <si>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</si>
  <si>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</si>
  <si>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</si>
  <si>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</si>
  <si>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</si>
  <si>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</si>
  <si>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</si>
  <si>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</si>
  <si>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</si>
  <si>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</si>
  <si>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</si>
  <si>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</si>
  <si>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</si>
  <si>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</si>
  <si>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</si>
  <si>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</si>
  <si>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</si>
  <si>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</si>
  <si>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</si>
  <si>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</si>
  <si>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</si>
  <si>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</si>
  <si>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</si>
  <si>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</si>
  <si>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</si>
  <si>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</si>
  <si>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</si>
  <si>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</si>
  <si>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</si>
  <si>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</si>
  <si>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</si>
  <si>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</si>
  <si>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</si>
  <si>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</si>
  <si>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</si>
  <si>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</si>
  <si>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</si>
  <si>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</si>
  <si>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</si>
  <si>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</si>
  <si>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</si>
  <si>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</si>
  <si>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</si>
  <si>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</si>
  <si>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</si>
  <si>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</si>
  <si>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</si>
  <si>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</si>
  <si>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</si>
  <si>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</si>
  <si>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</si>
  <si>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</si>
  <si>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</si>
  <si>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</si>
  <si>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</si>
  <si>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</si>
  <si>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</si>
  <si>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</si>
  <si>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</si>
  <si>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</si>
  <si>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</si>
  <si>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</si>
  <si>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</si>
  <si>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</si>
  <si>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</si>
  <si>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</si>
  <si>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</si>
  <si>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</si>
  <si>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</si>
  <si>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</si>
  <si>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</si>
  <si>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</si>
  <si>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</si>
  <si>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</si>
  <si>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</si>
  <si>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</si>
  <si>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</si>
  <si>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</si>
  <si>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</si>
  <si>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</si>
  <si>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</si>
  <si>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</si>
  <si>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</si>
  <si>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</si>
  <si>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</si>
  <si>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</si>
  <si>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</si>
  <si>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</si>
  <si>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</si>
  <si>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</si>
  <si>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</si>
  <si>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</si>
  <si>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</si>
  <si>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</si>
  <si>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</si>
  <si>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</si>
  <si>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</si>
  <si>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</si>
  <si>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</si>
  <si>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</si>
  <si>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</si>
  <si>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</si>
  <si>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</si>
  <si>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</si>
  <si>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</si>
  <si>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</si>
  <si>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</si>
  <si>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</si>
  <si>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</si>
  <si>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</si>
  <si>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</si>
  <si>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</si>
  <si>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</si>
  <si>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</si>
  <si>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</si>
  <si>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</si>
  <si>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</si>
  <si>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</si>
  <si>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</si>
  <si>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</si>
  <si>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</si>
  <si>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</si>
  <si>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</si>
  <si>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</si>
  <si>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</si>
  <si>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</si>
  <si>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</si>
  <si>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</si>
  <si>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</si>
  <si>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</si>
  <si>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</si>
  <si>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</si>
  <si>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</si>
  <si>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</si>
  <si>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</si>
  <si>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</si>
  <si>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</si>
  <si>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</si>
  <si>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</si>
  <si>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</si>
  <si>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</si>
  <si>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</si>
  <si>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</si>
  <si>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</si>
  <si>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</si>
  <si>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</si>
  <si>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</si>
  <si>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</si>
  <si>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</si>
  <si>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</si>
  <si>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</si>
  <si>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</si>
  <si>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</si>
  <si>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</si>
  <si>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</si>
  <si>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</si>
  <si>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</si>
  <si>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</si>
  <si>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</si>
  <si>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</si>
  <si>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</si>
  <si>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</si>
  <si>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</si>
  <si>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</si>
  <si>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</si>
  <si>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</si>
  <si>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</si>
  <si>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</si>
  <si>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</si>
  <si>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</si>
  <si>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</si>
  <si>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</si>
  <si>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</si>
  <si>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</si>
  <si>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</si>
  <si>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</si>
  <si>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</si>
  <si>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</si>
  <si>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</si>
  <si>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</si>
  <si>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</si>
  <si>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</si>
  <si>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</si>
  <si>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</si>
  <si>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</si>
  <si>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</si>
  <si>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</si>
  <si>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</si>
  <si>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</si>
  <si>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</si>
  <si>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</si>
  <si>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</si>
  <si>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</si>
  <si>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</si>
  <si>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</si>
  <si>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</si>
  <si>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</si>
  <si>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</si>
  <si>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</si>
  <si>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</si>
  <si>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</si>
  <si>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</si>
  <si>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</si>
  <si>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</si>
  <si>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</si>
  <si>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</si>
  <si>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</si>
  <si>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</si>
  <si>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</si>
  <si>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</si>
  <si>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</si>
  <si>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</si>
  <si>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</si>
  <si>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</si>
  <si>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</si>
  <si>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</si>
  <si>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</si>
  <si>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</si>
  <si>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</si>
  <si>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</si>
  <si>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</si>
  <si>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</si>
  <si>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</si>
  <si>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</si>
  <si>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</si>
  <si>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</si>
  <si>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</si>
  <si>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</si>
  <si>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</si>
  <si>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</si>
  <si>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</si>
  <si>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</si>
  <si>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</si>
  <si>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</si>
  <si>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</si>
  <si>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</si>
  <si>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</si>
  <si>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</si>
  <si>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</si>
  <si>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</si>
  <si>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</si>
  <si>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</si>
  <si>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</si>
  <si>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</si>
  <si>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</si>
  <si>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</si>
  <si>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</si>
  <si>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</si>
  <si>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</si>
  <si>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</si>
  <si>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</si>
  <si>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</si>
  <si>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</si>
  <si>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</si>
  <si>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</si>
  <si>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</si>
  <si>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</si>
  <si>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</si>
  <si>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</si>
  <si>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</si>
  <si>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</si>
  <si>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</si>
  <si>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</si>
  <si>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</si>
  <si>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</si>
  <si>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</si>
  <si>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</si>
  <si>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</si>
  <si>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</si>
  <si>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</si>
  <si>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</si>
  <si>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</si>
  <si>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</si>
  <si>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</si>
  <si>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</si>
  <si>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</si>
  <si>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</si>
  <si>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</si>
  <si>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</si>
  <si>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</si>
  <si>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</si>
  <si>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</si>
  <si>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</si>
  <si>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</si>
  <si>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</si>
  <si>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</si>
  <si>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</si>
  <si>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</si>
  <si>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</si>
  <si>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</si>
  <si>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</si>
  <si>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</si>
  <si>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</si>
  <si>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</si>
  <si>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</si>
  <si>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</si>
  <si>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</si>
  <si>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</si>
  <si>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</si>
  <si>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</si>
  <si>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</si>
  <si>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</si>
  <si>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</si>
  <si>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</si>
  <si>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</si>
  <si>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</si>
  <si>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</si>
  <si>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</si>
  <si>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</si>
  <si>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</si>
  <si>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</si>
  <si>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</si>
  <si>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</si>
  <si>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</si>
  <si>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</si>
  <si>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</si>
  <si>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</si>
  <si>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</si>
  <si>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</si>
  <si>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</si>
  <si>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</si>
  <si>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</si>
  <si>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</si>
  <si>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</si>
  <si>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</si>
  <si>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</si>
  <si>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</si>
  <si>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</si>
  <si>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</si>
  <si>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</si>
  <si>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</si>
  <si>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</si>
  <si>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</si>
  <si>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</si>
  <si>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</si>
  <si>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</si>
  <si>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</si>
  <si>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</si>
  <si>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</si>
  <si>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</si>
  <si>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</si>
  <si>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</si>
  <si>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</si>
  <si>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</si>
  <si>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</si>
  <si>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</si>
  <si>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</si>
  <si>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</si>
  <si>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</si>
  <si>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</si>
  <si>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</si>
  <si>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</si>
  <si>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</si>
  <si>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</si>
  <si>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</si>
  <si>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</si>
  <si>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</si>
  <si>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</si>
  <si>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</si>
  <si>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</si>
  <si>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</si>
  <si>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</si>
  <si>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</si>
  <si>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</si>
  <si>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</si>
  <si>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</si>
  <si>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</si>
  <si>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</si>
  <si>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</si>
  <si>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</si>
  <si>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</si>
  <si>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</si>
  <si>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</si>
  <si>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</si>
  <si>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</si>
  <si>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</si>
  <si>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</si>
  <si>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</si>
  <si>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</si>
  <si>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</si>
  <si>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</si>
  <si>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</si>
  <si>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</si>
  <si>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</si>
  <si>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</si>
  <si>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</si>
  <si>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</si>
  <si>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</si>
  <si>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</si>
  <si>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</si>
  <si>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</si>
  <si>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</si>
  <si>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</si>
  <si>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</si>
  <si>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</si>
  <si>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</si>
  <si>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</si>
  <si>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</si>
  <si>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</si>
  <si>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</si>
  <si>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</si>
  <si>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</si>
  <si>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</si>
  <si>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</si>
  <si>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</si>
  <si>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</si>
  <si>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</si>
  <si>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</si>
  <si>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</si>
  <si>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</si>
  <si>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</si>
  <si>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</si>
  <si>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</si>
  <si>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</si>
  <si>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</si>
  <si>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</si>
  <si>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</si>
  <si>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</si>
  <si>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</si>
  <si>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</si>
  <si>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</si>
  <si>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</si>
  <si>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</si>
  <si>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</si>
  <si>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</si>
  <si>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</si>
  <si>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</si>
  <si>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</si>
  <si>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</si>
  <si>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</si>
  <si>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</si>
  <si>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</si>
  <si>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</si>
  <si>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</si>
  <si>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</si>
  <si>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</si>
  <si>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</si>
  <si>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</si>
  <si>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</si>
  <si>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</si>
  <si>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</si>
  <si>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</si>
  <si>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</si>
  <si>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</si>
  <si>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</si>
  <si>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</si>
  <si>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</si>
  <si>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</si>
  <si>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</si>
  <si>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</si>
  <si>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</si>
  <si>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</si>
  <si>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</si>
  <si>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</si>
  <si>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</si>
  <si>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</si>
  <si>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</si>
  <si>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</si>
  <si>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</si>
  <si>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</si>
  <si>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</si>
  <si>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</si>
  <si>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</si>
  <si>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</si>
  <si>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</si>
  <si>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</si>
  <si>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</si>
  <si>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</si>
  <si>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</si>
  <si>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</si>
  <si>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</si>
  <si>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</si>
  <si>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</si>
  <si>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</si>
  <si>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</si>
  <si>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</si>
  <si>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</si>
  <si>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</si>
  <si>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</si>
  <si>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</si>
  <si>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</si>
  <si>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</si>
  <si>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</si>
  <si>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</si>
  <si>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</si>
  <si>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</si>
  <si>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</si>
  <si>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</si>
  <si>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</si>
  <si>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</si>
  <si>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</si>
  <si>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</si>
  <si>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</si>
  <si>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</si>
  <si>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</si>
  <si>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</si>
  <si>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</si>
  <si>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</si>
  <si>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</si>
  <si>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</si>
  <si>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</si>
  <si>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</si>
  <si>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</si>
  <si>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</si>
  <si>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</si>
  <si>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</si>
  <si>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</si>
  <si>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</si>
  <si>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</si>
  <si>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</si>
  <si>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</si>
  <si>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</si>
  <si>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</si>
  <si>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</si>
  <si>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</si>
  <si>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</si>
  <si>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</si>
  <si>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</si>
  <si>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</si>
  <si>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</si>
  <si>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</si>
  <si>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</si>
  <si>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</si>
  <si>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</si>
  <si>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</si>
  <si>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</si>
  <si>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</si>
  <si>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</si>
  <si>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</si>
  <si>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</si>
  <si>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</si>
  <si>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</si>
  <si>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</si>
  <si>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</si>
  <si>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</si>
  <si>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</si>
  <si>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</si>
  <si>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</si>
  <si>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</si>
  <si>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</si>
  <si>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</si>
  <si>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</si>
  <si>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</si>
  <si>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</si>
  <si>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</si>
  <si>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</si>
  <si>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</si>
  <si>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</si>
  <si>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</si>
  <si>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</si>
  <si>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</si>
  <si>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</si>
  <si>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</si>
  <si>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</si>
  <si>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</si>
  <si>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</si>
  <si>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</si>
  <si>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</si>
  <si>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</si>
  <si>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</si>
  <si>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</si>
  <si>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</si>
  <si>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</si>
  <si>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</si>
  <si>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</si>
  <si>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</si>
  <si>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</si>
  <si>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</si>
  <si>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</si>
  <si>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</si>
  <si>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</si>
  <si>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</si>
  <si>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</si>
  <si>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</si>
  <si>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</si>
  <si>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</si>
  <si>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</si>
  <si>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</si>
  <si>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</si>
  <si>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</si>
  <si>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</si>
  <si>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</si>
  <si>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</si>
  <si>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</si>
  <si>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</si>
  <si>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</si>
  <si>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</si>
  <si>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</si>
  <si>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</si>
  <si>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</si>
  <si>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</si>
  <si>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</si>
  <si>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</si>
  <si>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</si>
  <si>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</si>
  <si>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</si>
  <si>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</si>
  <si>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</si>
  <si>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</si>
  <si>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</si>
  <si>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</si>
  <si>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</si>
  <si>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</si>
  <si>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</si>
  <si>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</si>
  <si>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</si>
  <si>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</si>
  <si>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</si>
  <si>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</si>
  <si>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</si>
  <si>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</si>
  <si>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</si>
  <si>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</si>
  <si>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</si>
  <si>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</si>
  <si>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</si>
  <si>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</si>
  <si>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</si>
  <si>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</si>
  <si>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</si>
  <si>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</si>
  <si>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</si>
  <si>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</si>
  <si>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</si>
  <si>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</si>
  <si>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</si>
  <si>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</si>
  <si>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</si>
  <si>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</si>
  <si>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</si>
  <si>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</si>
  <si>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</si>
  <si>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</si>
  <si>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</si>
  <si>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</si>
  <si>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</si>
  <si>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</si>
  <si>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</si>
  <si>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</si>
  <si>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</si>
  <si>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</si>
  <si>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</si>
  <si>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</si>
  <si>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</si>
  <si>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</si>
  <si>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</si>
  <si>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</si>
  <si>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</si>
  <si>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</si>
  <si>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</si>
  <si>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</si>
  <si>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</si>
  <si>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</si>
  <si>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</si>
  <si>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</si>
  <si>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</si>
  <si>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</si>
  <si>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</si>
  <si>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</si>
  <si>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</si>
  <si>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</si>
  <si>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</si>
  <si>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</si>
  <si>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</si>
  <si>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</si>
  <si>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</si>
  <si>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</si>
  <si>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</si>
  <si>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</si>
  <si>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</si>
  <si>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</si>
  <si>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</si>
  <si>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</si>
  <si>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</si>
  <si>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</si>
  <si>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</si>
  <si>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</si>
  <si>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</si>
  <si>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</si>
  <si>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</si>
  <si>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</si>
  <si>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</si>
  <si>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</si>
  <si>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</si>
  <si>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</si>
  <si>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</si>
  <si>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</si>
  <si>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</si>
  <si>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</si>
  <si>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</si>
  <si>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</si>
  <si>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</si>
  <si>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</si>
  <si>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</si>
  <si>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</si>
  <si>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</si>
  <si>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</si>
  <si>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</si>
  <si>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</si>
  <si>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</si>
  <si>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</si>
  <si>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</si>
  <si>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</si>
  <si>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</si>
  <si>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</si>
  <si>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</si>
  <si>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</si>
  <si>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</si>
  <si>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</si>
  <si>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</si>
  <si>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</si>
  <si>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</si>
  <si>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</si>
  <si>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</si>
  <si>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</si>
  <si>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</si>
  <si>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</si>
  <si>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</si>
  <si>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</si>
  <si>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</si>
  <si>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</si>
  <si>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</si>
  <si>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</si>
  <si>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</si>
  <si>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</si>
  <si>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</si>
  <si>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</si>
  <si>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</si>
  <si>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</si>
  <si>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</si>
  <si>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</si>
  <si>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</si>
  <si>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</si>
  <si>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</si>
  <si>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</si>
  <si>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</si>
  <si>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</si>
  <si>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</si>
  <si>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</si>
  <si>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</si>
  <si>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</si>
  <si>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</si>
  <si>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</si>
  <si>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</si>
  <si>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</si>
  <si>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</si>
  <si>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</si>
  <si>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</si>
  <si>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</si>
  <si>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</si>
  <si>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</si>
  <si>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</si>
  <si>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</si>
  <si>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</si>
  <si>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</si>
  <si>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</si>
  <si>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</si>
  <si>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</si>
  <si>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</si>
  <si>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</si>
  <si>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</si>
  <si>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</si>
  <si>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</si>
  <si>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</si>
  <si>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</si>
  <si>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</si>
  <si>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</si>
  <si>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</si>
  <si>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</si>
  <si>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</si>
  <si>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</si>
  <si>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</si>
  <si>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</si>
  <si>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</si>
  <si>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</si>
  <si>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</si>
  <si>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</si>
  <si>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</si>
  <si>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</si>
  <si>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</si>
  <si>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</si>
  <si>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</si>
  <si>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</si>
  <si>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</si>
  <si>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</si>
  <si>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</si>
  <si>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</si>
  <si>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</si>
  <si>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</si>
  <si>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</si>
  <si>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</si>
  <si>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</si>
  <si>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</si>
  <si>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</si>
  <si>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</si>
  <si>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</si>
  <si>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</si>
  <si>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</si>
  <si>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</si>
  <si>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</si>
  <si>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</si>
  <si>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</si>
  <si>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</si>
  <si>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</si>
  <si>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</si>
  <si>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</si>
  <si>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</si>
  <si>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</si>
  <si>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</si>
  <si>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</si>
  <si>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</si>
  <si>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</si>
  <si>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</si>
  <si>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</si>
  <si>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</si>
  <si>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</si>
  <si>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</si>
  <si>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</si>
  <si>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</si>
  <si>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</si>
  <si>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</si>
  <si>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</si>
  <si>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</si>
  <si>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</si>
  <si>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</si>
  <si>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</si>
  <si>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</si>
  <si>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</si>
  <si>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</si>
  <si>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</si>
  <si>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</si>
  <si>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</si>
  <si>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</si>
  <si>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</si>
  <si>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</si>
  <si>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</si>
  <si>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</si>
  <si>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</si>
  <si>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</si>
  <si>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</si>
  <si>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</si>
  <si>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</si>
  <si>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</si>
  <si>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</si>
  <si>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</si>
  <si>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</si>
  <si>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</si>
  <si>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</si>
  <si>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</si>
  <si>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</si>
  <si>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</si>
  <si>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</si>
  <si>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</si>
  <si>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</si>
  <si>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</si>
  <si>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</si>
  <si>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</si>
  <si>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</si>
  <si>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</si>
  <si>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</si>
  <si>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</si>
  <si>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</si>
  <si>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</si>
  <si>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</si>
  <si>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</si>
  <si>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</si>
  <si>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</si>
  <si>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</si>
  <si>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</si>
  <si>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</si>
  <si>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</si>
  <si>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</si>
  <si>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</si>
  <si>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</si>
  <si>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</si>
  <si>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</si>
  <si>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</si>
  <si>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</si>
  <si>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</si>
  <si>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</si>
  <si>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</si>
  <si>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</si>
  <si>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</si>
  <si>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</si>
  <si>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</si>
  <si>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</si>
  <si>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</si>
  <si>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</si>
  <si>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</si>
  <si>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</si>
  <si>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</si>
  <si>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</si>
  <si>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</si>
  <si>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</si>
  <si>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</si>
  <si>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</si>
  <si>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</si>
  <si>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</si>
  <si>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</si>
  <si>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</si>
  <si>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</si>
  <si>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</si>
  <si>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</si>
  <si>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</si>
  <si>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</si>
  <si>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</si>
  <si>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</si>
  <si>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</si>
  <si>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</si>
  <si>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</si>
  <si>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</si>
  <si>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</si>
  <si>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</si>
  <si>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</si>
  <si>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</si>
  <si>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</si>
  <si>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</si>
  <si>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</si>
  <si>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</si>
  <si>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</si>
  <si>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</si>
  <si>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</si>
  <si>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</si>
  <si>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</si>
  <si>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</si>
  <si>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</si>
  <si>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</si>
  <si>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</si>
  <si>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</si>
  <si>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</si>
  <si>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</si>
  <si>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</si>
  <si>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</si>
  <si>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</si>
  <si>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</si>
  <si>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</si>
  <si>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</si>
  <si>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</si>
  <si>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</si>
  <si>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</si>
  <si>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</si>
  <si>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</si>
  <si>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</si>
  <si>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</si>
  <si>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</si>
  <si>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</si>
  <si>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</si>
  <si>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</si>
  <si>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</si>
  <si>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</si>
  <si>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</si>
  <si>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</si>
  <si>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</si>
  <si>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</si>
  <si>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</si>
  <si>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</si>
  <si>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</si>
  <si>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</si>
  <si>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</si>
  <si>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</si>
  <si>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</si>
  <si>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</si>
  <si>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</si>
  <si>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</si>
  <si>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</si>
  <si>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</si>
  <si>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</si>
  <si>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</si>
  <si>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</si>
  <si>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</si>
  <si>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</si>
  <si>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</si>
  <si>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</si>
  <si>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</si>
  <si>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</si>
  <si>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</si>
  <si>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</si>
  <si>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</si>
  <si>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</si>
  <si>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</si>
  <si>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</si>
  <si>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</si>
  <si>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</si>
  <si>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</si>
  <si>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</si>
  <si>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</si>
  <si>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</si>
  <si>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</si>
  <si>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</si>
  <si>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</si>
  <si>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</si>
  <si>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</si>
  <si>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</si>
  <si>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</si>
  <si>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</si>
  <si>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</si>
  <si>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</si>
  <si>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</si>
  <si>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</si>
  <si>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</si>
  <si>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</si>
  <si>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</si>
  <si>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</si>
  <si>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</si>
  <si>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</si>
  <si>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</si>
  <si>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</si>
  <si>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</si>
  <si>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</si>
  <si>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</si>
  <si>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</si>
  <si>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</si>
  <si>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</si>
  <si>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</si>
  <si>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</si>
  <si>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</si>
  <si>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</si>
  <si>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</si>
  <si>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</si>
  <si>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</si>
  <si>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</si>
  <si>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</si>
  <si>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</si>
  <si>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</si>
  <si>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</si>
  <si>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</si>
  <si>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</si>
  <si>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</si>
  <si>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</si>
  <si>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</si>
  <si>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</si>
  <si>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</si>
  <si>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</si>
  <si>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</si>
  <si>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</si>
  <si>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</si>
  <si>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</si>
  <si>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</si>
  <si>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</si>
  <si>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</si>
  <si>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</si>
  <si>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</si>
  <si>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</si>
  <si>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</si>
  <si>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</si>
  <si>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</si>
  <si>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</si>
  <si>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</si>
  <si>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</si>
  <si>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</si>
  <si>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</si>
  <si>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</si>
  <si>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</si>
  <si>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</si>
  <si>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</si>
  <si>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</si>
  <si>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</si>
  <si>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</si>
  <si>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</si>
  <si>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</si>
  <si>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</si>
  <si>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</si>
  <si>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</si>
  <si>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</si>
  <si>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</si>
  <si>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</si>
  <si>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</si>
  <si>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</si>
  <si>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</si>
  <si>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</si>
  <si>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</si>
  <si>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</si>
  <si>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</si>
  <si>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</si>
  <si>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</si>
  <si>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</si>
  <si>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</si>
  <si>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</si>
  <si>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</si>
  <si>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</si>
  <si>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</si>
  <si>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</si>
  <si>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</si>
  <si>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</si>
  <si>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</si>
  <si>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</si>
  <si>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</si>
  <si>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</si>
  <si>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</si>
  <si>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</si>
  <si>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</si>
  <si>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</si>
  <si>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</si>
  <si>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</si>
  <si>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</si>
  <si>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</si>
  <si>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</si>
  <si>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</si>
  <si>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</si>
  <si>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</si>
  <si>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</si>
  <si>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</si>
  <si>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</si>
  <si>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</si>
  <si>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</si>
  <si>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</si>
  <si>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</si>
  <si>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</si>
  <si>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</si>
  <si>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</si>
  <si>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</si>
  <si>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</si>
  <si>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</si>
  <si>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</si>
  <si>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</si>
  <si>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</si>
  <si>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</si>
  <si>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</si>
  <si>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</si>
  <si>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</si>
  <si>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</si>
  <si>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</si>
  <si>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</si>
  <si>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</si>
  <si>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</si>
  <si>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</si>
  <si>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</si>
  <si>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</si>
  <si>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</si>
  <si>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</si>
  <si>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</si>
  <si>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</si>
  <si>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</si>
  <si>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</si>
  <si>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</si>
  <si>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</si>
  <si>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</si>
  <si>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</si>
  <si>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</si>
  <si>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</si>
  <si>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</si>
  <si>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</si>
  <si>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</si>
  <si>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</si>
  <si>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</si>
  <si>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</si>
  <si>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</si>
  <si>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</si>
  <si>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</si>
  <si>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</si>
  <si>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</si>
  <si>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</si>
  <si>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</si>
  <si>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</si>
  <si>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</si>
  <si>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</si>
  <si>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</si>
  <si>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</si>
  <si>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</si>
  <si>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</si>
  <si>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</si>
  <si>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</si>
  <si>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</si>
  <si>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</si>
  <si>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</si>
  <si>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</si>
  <si>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</si>
  <si>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</si>
  <si>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</si>
  <si>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</si>
  <si>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</si>
  <si>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</si>
  <si>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</si>
  <si>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</si>
  <si>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</si>
  <si>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</si>
  <si>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</si>
  <si>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</si>
  <si>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</si>
  <si>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</si>
  <si>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</si>
  <si>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</si>
  <si>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</si>
  <si>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</si>
  <si>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</si>
  <si>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</si>
  <si>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</si>
  <si>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</si>
  <si>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</si>
  <si>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</si>
  <si>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</si>
  <si>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</si>
  <si>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</si>
  <si>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</si>
  <si>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</si>
  <si>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</si>
  <si>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</si>
  <si>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</si>
  <si>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</si>
  <si>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</si>
  <si>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</si>
  <si>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</si>
  <si>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</si>
  <si>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</si>
  <si>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</si>
  <si>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</si>
  <si>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</si>
  <si>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</si>
  <si>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</si>
  <si>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</si>
  <si>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</si>
  <si>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</si>
  <si>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</si>
  <si>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</si>
  <si>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</si>
  <si>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</si>
  <si>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</si>
  <si>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</si>
  <si>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</si>
  <si>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</si>
  <si>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</si>
  <si>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</si>
  <si>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</si>
  <si>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</si>
  <si>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</si>
  <si>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</si>
  <si>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</si>
  <si>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</si>
  <si>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</si>
  <si>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</si>
  <si>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</si>
  <si>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</si>
  <si>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</si>
  <si>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</si>
  <si>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</si>
  <si>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</si>
  <si>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</si>
  <si>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</si>
  <si>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</si>
  <si>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</si>
  <si>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</si>
  <si>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</si>
  <si>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</si>
  <si>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</si>
  <si>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</si>
  <si>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</si>
  <si>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</si>
  <si>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</si>
  <si>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</si>
  <si>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</si>
  <si>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</si>
  <si>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</si>
  <si>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</si>
  <si>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</si>
  <si>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</si>
  <si>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</si>
  <si>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</si>
  <si>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</si>
  <si>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</si>
  <si>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</si>
  <si>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</si>
  <si>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</si>
  <si>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</si>
  <si>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</si>
  <si>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</si>
  <si>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</si>
  <si>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</si>
  <si>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</si>
  <si>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</si>
  <si>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</si>
  <si>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</si>
  <si>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</si>
  <si>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</si>
  <si>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</si>
  <si>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</si>
  <si>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</si>
  <si>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</si>
  <si>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</si>
  <si>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</si>
  <si>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</si>
  <si>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</si>
  <si>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</si>
  <si>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</si>
  <si>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</si>
  <si>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</si>
  <si>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</si>
  <si>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</si>
  <si>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</si>
  <si>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</si>
  <si>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</si>
  <si>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</si>
  <si>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</si>
  <si>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</si>
  <si>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</si>
  <si>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</si>
  <si>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</si>
  <si>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</si>
  <si>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</si>
  <si>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</si>
  <si>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</si>
  <si>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</si>
  <si>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</si>
  <si>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</si>
  <si>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</si>
  <si>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</si>
  <si>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</si>
  <si>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</si>
  <si>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</si>
  <si>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</si>
  <si>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</si>
  <si>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</si>
  <si>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</si>
  <si>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</si>
  <si>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</si>
  <si>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</si>
  <si>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</si>
  <si>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</si>
  <si>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</si>
  <si>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</si>
  <si>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</si>
  <si>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</si>
  <si>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</si>
  <si>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</si>
  <si>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</si>
  <si>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</si>
  <si>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</si>
  <si>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</si>
  <si>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</si>
  <si>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</si>
  <si>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</si>
  <si>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</si>
  <si>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</si>
  <si>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</si>
  <si>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</si>
  <si>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</si>
  <si>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</si>
  <si>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</si>
  <si>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</si>
  <si>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</si>
  <si>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</si>
  <si>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</si>
  <si>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</si>
  <si>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</si>
  <si>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</si>
  <si>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</si>
  <si>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</si>
  <si>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</si>
  <si>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</si>
  <si>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</si>
  <si>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</si>
  <si>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</si>
  <si>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</si>
  <si>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</si>
  <si>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</si>
  <si>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</si>
  <si>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</si>
  <si>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</si>
  <si>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</si>
  <si>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</si>
  <si>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</si>
  <si>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</si>
  <si>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</si>
  <si>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</si>
  <si>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</si>
  <si>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</si>
  <si>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</si>
  <si>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</si>
  <si>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</si>
  <si>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</si>
  <si>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</si>
  <si>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</si>
  <si>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</si>
  <si>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</si>
  <si>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</si>
  <si>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</si>
  <si>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</si>
  <si>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</si>
  <si>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</si>
  <si>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</si>
  <si>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</si>
  <si>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</si>
  <si>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</si>
  <si>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</si>
  <si>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</si>
  <si>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</si>
  <si>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</si>
  <si>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</si>
  <si>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</si>
  <si>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</si>
  <si>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</si>
  <si>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</si>
  <si>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</si>
  <si>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</si>
  <si>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</si>
  <si>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</si>
  <si>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</si>
  <si>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</si>
  <si>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</si>
  <si>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</si>
  <si>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</si>
  <si>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</si>
  <si>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</si>
  <si>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</si>
  <si>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</si>
  <si>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</si>
  <si>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</si>
  <si>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</si>
  <si>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</si>
  <si>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</si>
  <si>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</si>
  <si>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</si>
  <si>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</si>
  <si>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</si>
  <si>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</si>
  <si>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</si>
  <si>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</si>
  <si>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</si>
  <si>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</si>
  <si>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</si>
  <si>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</si>
  <si>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</si>
  <si>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</si>
  <si>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</si>
  <si>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</si>
  <si>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</si>
  <si>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</si>
  <si>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</si>
  <si>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</si>
  <si>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</si>
  <si>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</si>
  <si>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</si>
  <si>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</si>
  <si>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</si>
  <si>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</si>
  <si>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</si>
  <si>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</si>
  <si>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</si>
  <si>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</si>
  <si>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</si>
  <si>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</si>
  <si>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</si>
  <si>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</si>
  <si>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</si>
  <si>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</si>
  <si>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</si>
  <si>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</si>
  <si>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</si>
  <si>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</si>
  <si>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</si>
  <si>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</si>
  <si>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</si>
  <si>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</si>
  <si>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</si>
  <si>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</si>
  <si>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</si>
  <si>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</si>
  <si>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</si>
  <si>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</si>
  <si>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</si>
  <si>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</si>
  <si>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</si>
  <si>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</si>
  <si>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</si>
  <si>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</si>
  <si>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</si>
  <si>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</si>
  <si>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</si>
  <si>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</si>
  <si>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</si>
  <si>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</si>
  <si>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</si>
  <si>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</si>
  <si>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</si>
  <si>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</si>
  <si>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</si>
  <si>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</si>
  <si>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</si>
  <si>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</si>
  <si>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</si>
  <si>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</si>
  <si>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</si>
  <si>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</si>
  <si>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</si>
  <si>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</si>
  <si>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</si>
  <si>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</si>
  <si>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</si>
  <si>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</si>
  <si>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</si>
  <si>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</si>
  <si>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</si>
  <si>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</si>
  <si>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</si>
  <si>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</si>
  <si>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</si>
  <si>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</si>
  <si>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</si>
  <si>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</si>
  <si>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</si>
  <si>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</si>
  <si>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</si>
  <si>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</si>
  <si>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</si>
  <si>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</si>
  <si>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</si>
  <si>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</si>
  <si>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</si>
  <si>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</si>
  <si>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</si>
  <si>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</si>
  <si>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</si>
  <si>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</si>
  <si>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</si>
  <si>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</si>
  <si>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</si>
  <si>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</si>
  <si>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</si>
  <si>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</si>
  <si>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</si>
  <si>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</si>
  <si>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</si>
  <si>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</si>
  <si>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</si>
  <si>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</si>
  <si>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</si>
  <si>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</si>
  <si>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</si>
  <si>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</si>
  <si>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</si>
  <si>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</si>
  <si>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</si>
  <si>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</si>
  <si>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</si>
  <si>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</si>
  <si>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</si>
  <si>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</si>
  <si>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</si>
  <si>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</si>
  <si>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</si>
  <si>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</si>
  <si>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</si>
  <si>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</si>
  <si>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</si>
  <si>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</si>
  <si>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</si>
  <si>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</si>
  <si>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</si>
  <si>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</si>
  <si>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</si>
  <si>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</si>
  <si>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</si>
  <si>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</si>
  <si>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</si>
  <si>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</si>
  <si>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</si>
  <si>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</si>
  <si>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</si>
  <si>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</si>
  <si>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</si>
  <si>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</si>
  <si>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</si>
  <si>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</si>
  <si>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</si>
  <si>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</si>
  <si>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</si>
  <si>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</si>
  <si>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</si>
  <si>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</si>
  <si>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</si>
  <si>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</si>
  <si>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</si>
  <si>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</si>
  <si>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</si>
  <si>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</si>
  <si>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</si>
  <si>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</si>
  <si>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</si>
  <si>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</si>
  <si>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</si>
  <si>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</si>
  <si>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</si>
  <si>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</si>
  <si>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</si>
  <si>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</si>
  <si>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</si>
  <si>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</si>
  <si>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</si>
  <si>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</si>
  <si>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</si>
  <si>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</si>
  <si>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</si>
  <si>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</si>
  <si>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</si>
  <si>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</si>
  <si>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</si>
  <si>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</si>
  <si>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</si>
  <si>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</si>
  <si>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</si>
  <si>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</si>
  <si>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</si>
  <si>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</si>
  <si>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</si>
  <si>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</si>
  <si>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</si>
  <si>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</si>
  <si>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</si>
  <si>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</si>
  <si>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</si>
  <si>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</si>
  <si>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</si>
  <si>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</si>
  <si>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</si>
  <si>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</si>
  <si>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</si>
  <si>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</si>
  <si>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</si>
  <si>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</si>
  <si>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</si>
  <si>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</si>
  <si>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</si>
  <si>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</si>
  <si>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</si>
  <si>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</si>
  <si>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</si>
  <si>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</si>
  <si>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</si>
  <si>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</si>
  <si>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</si>
  <si>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</si>
  <si>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</si>
  <si>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</si>
  <si>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</si>
  <si>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</si>
  <si>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</si>
  <si>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</si>
  <si>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</si>
  <si>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</si>
  <si>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</si>
  <si>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</si>
  <si>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</si>
  <si>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</si>
  <si>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</si>
  <si>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</si>
  <si>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</si>
  <si>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</si>
  <si>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</si>
  <si>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</si>
  <si>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</si>
  <si>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</si>
  <si>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</si>
  <si>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</si>
  <si>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</si>
  <si>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</si>
  <si>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</si>
  <si>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</si>
  <si>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</si>
  <si>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</si>
  <si>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</si>
  <si>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</si>
  <si>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</si>
  <si>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</si>
  <si>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</si>
  <si>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</si>
  <si>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</si>
  <si>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</si>
  <si>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</si>
  <si>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</si>
  <si>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</si>
  <si>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</si>
  <si>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</si>
  <si>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</si>
  <si>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</si>
  <si>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</si>
  <si>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</si>
  <si>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</si>
  <si>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</si>
  <si>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</si>
  <si>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</si>
  <si>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</si>
  <si>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</si>
  <si>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</si>
  <si>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</si>
  <si>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</si>
  <si>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</si>
  <si>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</si>
  <si>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</si>
  <si>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</si>
  <si>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</si>
  <si>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</si>
  <si>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</si>
  <si>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</si>
  <si>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</si>
  <si>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</si>
  <si>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</si>
  <si>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</si>
  <si>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</si>
  <si>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</si>
  <si>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</si>
  <si>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</si>
  <si>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</si>
  <si>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</si>
  <si>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</si>
  <si>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</si>
  <si>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</si>
  <si>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</si>
  <si>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</si>
  <si>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</si>
  <si>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</si>
  <si>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</si>
  <si>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</si>
  <si>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</si>
  <si>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</si>
  <si>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</si>
  <si>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</si>
  <si>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</si>
  <si>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</si>
  <si>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</si>
  <si>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</si>
  <si>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</si>
  <si>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</si>
  <si>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</si>
  <si>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</si>
  <si>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</si>
  <si>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</si>
  <si>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</si>
  <si>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</si>
  <si>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</si>
  <si>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</si>
  <si>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</si>
  <si>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</si>
  <si>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</si>
  <si>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</si>
  <si>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</si>
  <si>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</si>
  <si>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</si>
  <si>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</si>
  <si>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</si>
  <si>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</si>
  <si>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</si>
  <si>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</si>
  <si>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</si>
  <si>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</si>
  <si>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</si>
  <si>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</si>
  <si>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</si>
  <si>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</si>
  <si>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</si>
  <si>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</si>
  <si>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</si>
  <si>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</si>
  <si>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</si>
  <si>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</si>
  <si>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</si>
  <si>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</si>
  <si>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</si>
  <si>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</si>
  <si>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</si>
  <si>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</si>
  <si>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</si>
  <si>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</si>
  <si>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</si>
  <si>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</si>
  <si>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</si>
  <si>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</si>
  <si>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</si>
  <si>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</si>
  <si>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</si>
  <si>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</si>
  <si>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</si>
  <si>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</si>
  <si>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</si>
  <si>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</si>
  <si>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</si>
  <si>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</si>
  <si>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</si>
  <si>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</si>
  <si>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</si>
  <si>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</si>
  <si>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</si>
  <si>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</si>
  <si>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</si>
  <si>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</si>
  <si>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</si>
  <si>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</si>
  <si>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</si>
  <si>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</si>
  <si>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</si>
  <si>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</si>
  <si>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</si>
  <si>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</si>
  <si>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</si>
  <si>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</si>
  <si>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</si>
  <si>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</si>
  <si>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</si>
  <si>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</si>
  <si>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</si>
  <si>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</si>
  <si>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</si>
  <si>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</si>
  <si>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</si>
  <si>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</si>
  <si>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</si>
  <si>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</si>
  <si>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</si>
  <si>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</si>
  <si>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</si>
  <si>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</si>
  <si>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</si>
  <si>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</si>
  <si>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</si>
  <si>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</si>
  <si>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</si>
  <si>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</si>
  <si>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</si>
  <si>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</si>
  <si>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</si>
  <si>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</si>
  <si>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</si>
  <si>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</si>
  <si>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</si>
  <si>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</si>
  <si>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</si>
  <si>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</si>
  <si>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</si>
  <si>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</si>
  <si>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</si>
  <si>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</si>
  <si>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</si>
  <si>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</si>
  <si>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</si>
  <si>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</si>
  <si>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</si>
  <si>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</si>
  <si>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</si>
  <si>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</si>
  <si>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</si>
  <si>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</si>
  <si>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</si>
  <si>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</si>
  <si>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</si>
  <si>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</si>
  <si>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</si>
  <si>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</si>
  <si>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</si>
  <si>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</si>
  <si>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</si>
  <si>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</si>
  <si>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</si>
  <si>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</si>
  <si>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</si>
  <si>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</si>
  <si>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</si>
  <si>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</si>
  <si>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</si>
  <si>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</si>
  <si>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</si>
  <si>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</si>
  <si>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</si>
  <si>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</si>
  <si>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</si>
  <si>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</si>
  <si>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</si>
  <si>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</si>
  <si>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</si>
  <si>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</si>
  <si>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</si>
  <si>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</si>
  <si>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</si>
  <si>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</si>
  <si>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</si>
  <si>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</si>
  <si>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</si>
  <si>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</si>
  <si>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</si>
  <si>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</si>
  <si>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</si>
  <si>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</si>
  <si>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</si>
  <si>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</si>
  <si>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</si>
  <si>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</si>
  <si>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</si>
  <si>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</si>
  <si>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</si>
  <si>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</si>
  <si>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</si>
  <si>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</si>
  <si>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</si>
  <si>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</si>
  <si>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</si>
  <si>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</si>
  <si>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</si>
  <si>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</si>
  <si>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</si>
  <si>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</si>
  <si>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</si>
  <si>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</si>
  <si>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</si>
  <si>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</si>
  <si>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</si>
  <si>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</si>
  <si>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</si>
  <si>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</si>
  <si>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</si>
  <si>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</si>
  <si>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</si>
  <si>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</si>
  <si>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</si>
  <si>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</si>
  <si>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</si>
  <si>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</si>
  <si>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</si>
  <si>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</si>
  <si>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</si>
  <si>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</si>
  <si>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</si>
  <si>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</si>
  <si>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</si>
  <si>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</si>
  <si>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</si>
  <si>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</si>
  <si>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</si>
  <si>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</si>
  <si>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</si>
  <si>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</si>
  <si>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</si>
  <si>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</si>
  <si>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</si>
  <si>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</si>
  <si>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</si>
  <si>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</si>
  <si>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</si>
  <si>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</si>
  <si>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</si>
  <si>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</si>
  <si>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</si>
  <si>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</si>
  <si>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</si>
  <si>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</si>
  <si>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</si>
  <si>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</si>
  <si>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</si>
  <si>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</si>
  <si>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</si>
  <si>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</si>
  <si>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</si>
  <si>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</si>
  <si>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</si>
  <si>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</si>
  <si>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</si>
  <si>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</si>
  <si>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</si>
  <si>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</si>
  <si>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</si>
  <si>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</si>
  <si>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</si>
  <si>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</si>
  <si>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</si>
  <si>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</si>
  <si>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</si>
  <si>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</si>
  <si>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</si>
  <si>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</si>
  <si>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</si>
  <si>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</si>
  <si>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</si>
  <si>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</si>
  <si>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</si>
  <si>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</si>
  <si>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</si>
  <si>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</si>
  <si>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</si>
  <si>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</si>
  <si>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</si>
  <si>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</si>
  <si>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</si>
  <si>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</si>
  <si>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</si>
  <si>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</si>
  <si>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</si>
  <si>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</si>
  <si>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</si>
  <si>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</si>
  <si>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</si>
  <si>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</si>
  <si>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</si>
  <si>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</si>
  <si>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</si>
  <si>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</si>
  <si>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</si>
  <si>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</si>
  <si>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</si>
  <si>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</si>
  <si>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</si>
  <si>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</si>
  <si>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</si>
  <si>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</si>
  <si>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</si>
  <si>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</si>
  <si>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</si>
  <si>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</si>
  <si>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</si>
  <si>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</si>
  <si>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</si>
  <si>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</si>
  <si>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</si>
  <si>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</si>
  <si>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</si>
  <si>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</si>
  <si>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</si>
  <si>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</si>
  <si>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</si>
  <si>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</si>
  <si>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</si>
  <si>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</si>
  <si>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</si>
  <si>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</si>
  <si>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</si>
  <si>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</si>
  <si>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</si>
  <si>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</si>
  <si>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</si>
  <si>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</si>
  <si>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</si>
  <si>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</si>
  <si>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</si>
  <si>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</si>
  <si>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</si>
  <si>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</si>
  <si>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</si>
  <si>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</si>
  <si>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</si>
  <si>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</si>
  <si>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</si>
  <si>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</si>
  <si>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</si>
  <si>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</si>
  <si>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</si>
  <si>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</si>
  <si>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</si>
  <si>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</si>
  <si>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</si>
  <si>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</si>
  <si>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</si>
  <si>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</si>
  <si>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</si>
  <si>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</si>
  <si>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</si>
  <si>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</si>
  <si>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</si>
  <si>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</si>
  <si>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</si>
  <si>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</si>
  <si>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</si>
  <si>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</si>
  <si>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</si>
  <si>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</si>
  <si>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</si>
  <si>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</si>
  <si>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</si>
  <si>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</si>
  <si>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</si>
  <si>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</si>
  <si>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</si>
  <si>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</si>
  <si>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</si>
  <si>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</si>
  <si>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</si>
  <si>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</si>
  <si>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</si>
  <si>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</si>
  <si>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</si>
  <si>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</si>
  <si>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</si>
  <si>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</si>
  <si>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</si>
  <si>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</si>
  <si>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</si>
  <si>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</si>
  <si>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</si>
  <si>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</si>
  <si>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</si>
  <si>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</si>
  <si>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</si>
  <si>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</si>
  <si>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</si>
  <si>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</si>
  <si>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</si>
  <si>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</si>
  <si>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</si>
  <si>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</si>
  <si>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</si>
  <si>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</si>
  <si>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</si>
  <si>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</si>
  <si>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</si>
  <si>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</si>
  <si>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</si>
  <si>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</si>
  <si>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</si>
  <si>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</si>
  <si>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</si>
  <si>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</si>
  <si>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</si>
  <si>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</si>
  <si>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</si>
  <si>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</si>
  <si>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</si>
  <si>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</si>
  <si>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</si>
  <si>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</si>
  <si>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</si>
  <si>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</si>
  <si>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</si>
  <si>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</si>
  <si>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</si>
  <si>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</si>
  <si>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</si>
  <si>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</si>
  <si>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</si>
  <si>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</si>
  <si>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</si>
  <si>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</si>
  <si>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</si>
  <si>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</si>
  <si>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</si>
  <si>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</si>
  <si>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</si>
  <si>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</si>
  <si>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</si>
  <si>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</si>
  <si>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</si>
  <si>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</si>
  <si>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</si>
  <si>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</si>
  <si>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</si>
  <si>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</si>
  <si>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</si>
  <si>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</si>
  <si>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</si>
  <si>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</si>
  <si>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</si>
  <si>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</si>
  <si>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</si>
  <si>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</si>
  <si>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</si>
  <si>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</si>
  <si>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</si>
  <si>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</si>
  <si>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</si>
  <si>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</si>
  <si>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</si>
  <si>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</si>
  <si>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</si>
  <si>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</si>
  <si>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</si>
  <si>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</si>
  <si>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</si>
  <si>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</si>
  <si>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</si>
  <si>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</si>
  <si>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</si>
  <si>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</si>
  <si>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</si>
  <si>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</si>
  <si>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</si>
  <si>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</si>
  <si>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</si>
  <si>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</si>
  <si>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</si>
  <si>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</si>
  <si>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</si>
  <si>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</si>
  <si>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</si>
  <si>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</si>
  <si>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</si>
  <si>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</si>
  <si>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</si>
  <si>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</si>
  <si>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</si>
  <si>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</si>
  <si>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</si>
  <si>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</si>
  <si>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</si>
  <si>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</si>
  <si>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</si>
  <si>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</si>
  <si>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</si>
  <si>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</si>
  <si>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</si>
  <si>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</si>
  <si>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</si>
  <si>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</si>
  <si>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</si>
  <si>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</si>
  <si>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</si>
  <si>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</si>
  <si>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</si>
  <si>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</si>
  <si>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</si>
  <si>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</si>
  <si>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</si>
  <si>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</si>
  <si>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</si>
  <si>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</si>
  <si>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</si>
  <si>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</si>
  <si>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</si>
  <si>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</si>
  <si>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</si>
  <si>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</si>
  <si>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</si>
  <si>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</si>
  <si>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</si>
  <si>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</si>
  <si>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</si>
  <si>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</si>
  <si>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</si>
  <si>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</si>
  <si>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</si>
  <si>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</si>
  <si>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</si>
  <si>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</si>
  <si>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</si>
  <si>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</si>
  <si>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</si>
  <si>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</si>
  <si>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</si>
  <si>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</si>
  <si>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</si>
  <si>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</si>
  <si>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</si>
  <si>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</si>
  <si>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</si>
  <si>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</si>
  <si>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</si>
  <si>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</si>
  <si>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</si>
  <si>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</si>
  <si>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</si>
  <si>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</si>
  <si>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</si>
  <si>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</si>
  <si>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</si>
  <si>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</si>
  <si>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</si>
  <si>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</si>
  <si>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</si>
  <si>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</si>
  <si>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</si>
  <si>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</si>
  <si>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</si>
  <si>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</si>
  <si>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</si>
  <si>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</si>
  <si>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</si>
  <si>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</si>
  <si>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</si>
  <si>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</si>
  <si>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</si>
  <si>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</si>
  <si>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</si>
  <si>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</si>
  <si>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</si>
  <si>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</si>
  <si>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</si>
  <si>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</si>
  <si>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</si>
  <si>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</si>
  <si>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</si>
  <si>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</si>
  <si>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</si>
  <si>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</si>
  <si>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</si>
  <si>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</si>
  <si>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</si>
  <si>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</si>
  <si>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</si>
  <si>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</si>
  <si>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</si>
  <si>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</si>
  <si>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</si>
  <si>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</si>
  <si>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</si>
  <si>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</si>
  <si>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</si>
  <si>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</si>
  <si>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</si>
  <si>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</si>
  <si>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</si>
  <si>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</si>
  <si>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</si>
  <si>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</si>
  <si>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</si>
  <si>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</si>
  <si>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</si>
  <si>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</si>
  <si>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</si>
  <si>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</si>
  <si>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</si>
  <si>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</si>
  <si>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</si>
  <si>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</si>
  <si>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</si>
  <si>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</si>
  <si>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</si>
  <si>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</si>
  <si>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</si>
  <si>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</si>
  <si>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</si>
  <si>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</si>
  <si>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</si>
  <si>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</si>
  <si>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</si>
  <si>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</si>
  <si>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</si>
  <si>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</si>
  <si>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</si>
  <si>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</si>
  <si>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</si>
  <si>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</si>
  <si>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</si>
  <si>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</si>
  <si>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</si>
  <si>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</si>
  <si>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</si>
  <si>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</si>
  <si>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</si>
  <si>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</si>
  <si>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</si>
  <si>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</si>
  <si>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</si>
  <si>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</si>
  <si>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</si>
  <si>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</si>
  <si>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</si>
  <si>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</si>
  <si>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</si>
  <si>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</si>
  <si>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</si>
  <si>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</si>
  <si>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</si>
  <si>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</si>
  <si>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</si>
  <si>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</si>
  <si>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</si>
  <si>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</si>
  <si>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</si>
  <si>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</si>
  <si>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</si>
  <si>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</si>
  <si>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</si>
  <si>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</si>
  <si>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</si>
  <si>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</si>
  <si>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</si>
  <si>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</si>
  <si>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</si>
  <si>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</si>
  <si>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</si>
  <si>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</si>
  <si>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</si>
  <si>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</si>
  <si>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</si>
  <si>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</si>
  <si>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</si>
  <si>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</si>
  <si>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</si>
  <si>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</si>
  <si>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</si>
  <si>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</si>
  <si>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</si>
  <si>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</si>
  <si>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</si>
  <si>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</si>
  <si>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</si>
  <si>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</si>
  <si>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</si>
  <si>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</si>
  <si>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</si>
  <si>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</si>
  <si>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</si>
  <si>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</si>
  <si>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</si>
  <si>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</si>
  <si>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</si>
  <si>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</si>
  <si>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</si>
  <si>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</si>
  <si>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</si>
  <si>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</si>
  <si>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</si>
  <si>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</si>
  <si>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</si>
  <si>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</si>
  <si>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</si>
  <si>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</si>
  <si>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</si>
  <si>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</si>
  <si>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</si>
  <si>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</si>
  <si>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</si>
  <si>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</si>
  <si>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</si>
  <si>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</si>
  <si>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</si>
  <si>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</si>
  <si>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</si>
  <si>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</si>
  <si>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</si>
  <si>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</si>
  <si>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</si>
  <si>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</si>
  <si>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</si>
  <si>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</si>
  <si>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</si>
  <si>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</si>
  <si>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</si>
  <si>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</si>
  <si>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</si>
  <si>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</si>
  <si>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</si>
  <si>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</si>
  <si>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</si>
  <si>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</si>
  <si>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</si>
  <si>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</si>
  <si>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</si>
  <si>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</si>
  <si>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</si>
  <si>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</si>
  <si>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</si>
  <si>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</si>
  <si>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</si>
  <si>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</si>
  <si>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</si>
  <si>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</si>
  <si>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</si>
  <si>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</si>
  <si>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</si>
  <si>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</si>
  <si>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</si>
  <si>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</si>
  <si>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</si>
  <si>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</si>
  <si>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</si>
  <si>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</si>
  <si>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</si>
  <si>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</si>
  <si>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</si>
  <si>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</si>
  <si>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</si>
  <si>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</si>
  <si>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</si>
  <si>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</si>
  <si>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</si>
  <si>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</si>
  <si>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</si>
  <si>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</si>
  <si>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</si>
  <si>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</si>
  <si>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</si>
  <si>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</si>
  <si>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</si>
  <si>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</si>
  <si>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</si>
  <si>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</si>
  <si>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</si>
  <si>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</si>
  <si>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</si>
  <si>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</si>
  <si>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</si>
  <si>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</si>
  <si>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</si>
  <si>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</si>
  <si>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</si>
  <si>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</si>
  <si>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</si>
  <si>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</si>
  <si>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</si>
  <si>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</si>
  <si>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</si>
  <si>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</si>
  <si>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</si>
  <si>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</si>
  <si>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</si>
  <si>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</si>
  <si>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</si>
  <si>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</si>
  <si>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</si>
  <si>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</si>
  <si>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</si>
  <si>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</si>
  <si>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</si>
  <si>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</si>
  <si>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</si>
  <si>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</si>
  <si>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</si>
  <si>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</si>
  <si>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</si>
  <si>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</si>
  <si>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</si>
  <si>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</si>
  <si>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</si>
  <si>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</si>
  <si>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</si>
  <si>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</si>
  <si>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</si>
  <si>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</si>
  <si>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</si>
  <si>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</si>
  <si>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</si>
  <si>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</si>
  <si>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</si>
  <si>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</si>
  <si>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</si>
  <si>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</si>
  <si>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</si>
  <si>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</si>
  <si>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</si>
  <si>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</si>
  <si>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</si>
  <si>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</si>
  <si>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</si>
  <si>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</si>
  <si>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</si>
  <si>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</si>
  <si>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</si>
  <si>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</si>
  <si>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</si>
  <si>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</si>
  <si>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</si>
  <si>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</si>
  <si>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</si>
  <si>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</si>
  <si>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</si>
  <si>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</si>
  <si>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</si>
  <si>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</si>
  <si>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</si>
  <si>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</si>
  <si>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</si>
  <si>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</si>
  <si>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</si>
  <si>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</si>
  <si>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</si>
  <si>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</si>
  <si>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</si>
  <si>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</si>
  <si>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</si>
  <si>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</si>
  <si>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</si>
  <si>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</si>
  <si>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</si>
  <si>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</si>
  <si>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</si>
  <si>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</si>
  <si>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</si>
  <si>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</si>
  <si>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</si>
  <si>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</si>
  <si>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</si>
  <si>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</si>
  <si>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</si>
  <si>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</si>
  <si>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</si>
  <si>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</si>
  <si>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</si>
  <si>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</si>
  <si>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</si>
  <si>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</si>
  <si>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</si>
  <si>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</si>
  <si>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</si>
  <si>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</si>
  <si>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</si>
  <si>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</si>
  <si>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</si>
  <si>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</si>
  <si>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</si>
  <si>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</si>
  <si>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</si>
  <si>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</si>
  <si>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</si>
  <si>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</si>
  <si>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</si>
  <si>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</si>
  <si>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</si>
  <si>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</si>
  <si>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</si>
  <si>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</si>
  <si>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</si>
  <si>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</si>
  <si>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</si>
  <si>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</si>
  <si>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</si>
  <si>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</si>
  <si>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</si>
  <si>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</si>
  <si>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</si>
  <si>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</si>
  <si>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</si>
  <si>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</si>
  <si>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</si>
  <si>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</si>
  <si>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</si>
  <si>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</si>
  <si>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</si>
  <si>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</si>
  <si>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</si>
  <si>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</si>
  <si>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</si>
  <si>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</si>
  <si>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</si>
  <si>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</si>
  <si>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</si>
  <si>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</si>
  <si>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</si>
  <si>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</si>
  <si>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</si>
  <si>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</si>
  <si>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</si>
  <si>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</si>
  <si>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</si>
  <si>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</si>
  <si>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</si>
  <si>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</si>
  <si>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</si>
  <si>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</si>
  <si>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</si>
  <si>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</si>
  <si>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</si>
  <si>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</si>
  <si>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</si>
  <si>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</si>
  <si>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</si>
  <si>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</si>
  <si>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</si>
  <si>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</si>
  <si>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</si>
  <si>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</si>
  <si>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</si>
  <si>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</si>
  <si>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</si>
  <si>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</si>
  <si>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</si>
  <si>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</si>
  <si>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</si>
  <si>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</si>
  <si>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</si>
  <si>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</si>
  <si>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</si>
  <si>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</si>
  <si>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</si>
  <si>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</si>
  <si>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</si>
  <si>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</si>
  <si>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</si>
  <si>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</si>
  <si>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</si>
  <si>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</si>
  <si>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</si>
  <si>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</si>
  <si>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</si>
  <si>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</si>
  <si>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</si>
  <si>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</si>
  <si>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</si>
  <si>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</si>
  <si>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</si>
  <si>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</si>
  <si>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</si>
  <si>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</si>
  <si>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</si>
  <si>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</si>
  <si>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</si>
  <si>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</si>
  <si>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</si>
  <si>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</si>
  <si>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</si>
  <si>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</si>
  <si>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</si>
  <si>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</si>
  <si>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</si>
  <si>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</si>
  <si>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</si>
  <si>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</si>
  <si>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</si>
  <si>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</si>
  <si>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</si>
  <si>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</si>
  <si>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</si>
  <si>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</si>
  <si>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</si>
  <si>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</si>
  <si>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</si>
  <si>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</si>
  <si>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</si>
  <si>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</si>
  <si>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</si>
  <si>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</si>
  <si>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</si>
  <si>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</si>
  <si>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</si>
  <si>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</si>
  <si>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</si>
  <si>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</si>
  <si>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</si>
  <si>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</si>
  <si>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</si>
  <si>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</si>
  <si>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</si>
  <si>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</si>
  <si>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</si>
  <si>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</si>
  <si>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</si>
  <si>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</si>
  <si>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</si>
  <si>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</si>
  <si>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</si>
  <si>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</si>
  <si>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</si>
  <si>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</si>
  <si>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</si>
  <si>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</si>
  <si>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</si>
  <si>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</si>
  <si>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</si>
  <si>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</si>
  <si>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</si>
  <si>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</si>
  <si>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</si>
  <si>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</si>
  <si>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</si>
  <si>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</si>
  <si>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</si>
  <si>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</si>
  <si>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</si>
  <si>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</si>
  <si>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</si>
  <si>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</si>
  <si>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</si>
  <si>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</si>
  <si>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</si>
  <si>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</si>
  <si>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</si>
  <si>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</si>
  <si>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</si>
  <si>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</si>
  <si>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</si>
  <si>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</si>
  <si>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</si>
  <si>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</si>
  <si>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</si>
  <si>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</si>
  <si>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</si>
  <si>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</si>
  <si>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</si>
  <si>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</si>
  <si>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</si>
  <si>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</si>
  <si>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</si>
  <si>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</si>
  <si>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</si>
  <si>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</si>
  <si>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</si>
  <si>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</si>
  <si>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</si>
  <si>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</si>
  <si>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</si>
  <si>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</si>
  <si>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</si>
  <si>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</si>
  <si>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</si>
  <si>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</si>
  <si>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</si>
  <si>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</si>
  <si>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</si>
  <si>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</si>
  <si>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</si>
  <si>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</si>
  <si>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</si>
  <si>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</si>
  <si>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</si>
  <si>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</si>
  <si>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</si>
  <si>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</si>
  <si>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</si>
  <si>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</si>
  <si>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</si>
  <si>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</si>
  <si>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</si>
  <si>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</si>
  <si>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</si>
  <si>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</si>
  <si>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</si>
  <si>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</si>
  <si>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</si>
  <si>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</si>
  <si>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</si>
  <si>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</si>
  <si>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</si>
  <si>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</si>
  <si>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</si>
  <si>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</si>
  <si>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</si>
  <si>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</si>
  <si>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</si>
  <si>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</si>
  <si>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</si>
  <si>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</si>
  <si>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</si>
  <si>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</si>
  <si>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</si>
  <si>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</si>
  <si>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</si>
  <si>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</si>
  <si>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</si>
  <si>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</si>
  <si>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</si>
  <si>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</si>
  <si>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</si>
  <si>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</si>
  <si>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</si>
  <si>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</si>
  <si>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</si>
  <si>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</si>
  <si>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</si>
  <si>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</si>
  <si>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</si>
  <si>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</si>
  <si>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</si>
  <si>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</si>
  <si>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</si>
  <si>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</si>
  <si>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</si>
  <si>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</si>
  <si>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</si>
  <si>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</si>
  <si>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</si>
  <si>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</si>
  <si>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</si>
  <si>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</si>
  <si>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</si>
  <si>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</si>
  <si>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</si>
  <si>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</si>
  <si>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</si>
  <si>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</si>
  <si>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</si>
  <si>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</si>
  <si>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</si>
  <si>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</si>
  <si>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</si>
  <si>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</si>
  <si>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</si>
  <si>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</si>
  <si>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</si>
  <si>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</si>
  <si>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</si>
  <si>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</si>
  <si>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</si>
  <si>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</si>
  <si>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</si>
  <si>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</si>
  <si>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</si>
  <si>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</si>
  <si>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</si>
  <si>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</si>
  <si>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</si>
  <si>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</si>
  <si>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</si>
  <si>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</si>
  <si>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</si>
  <si>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</si>
  <si>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</si>
  <si>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</si>
  <si>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</si>
  <si>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</si>
  <si>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</si>
  <si>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</si>
  <si>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</si>
  <si>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</si>
  <si>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</si>
  <si>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</si>
  <si>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</si>
  <si>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</si>
  <si>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</si>
  <si>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</si>
  <si>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</si>
  <si>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</si>
  <si>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</si>
  <si>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</si>
  <si>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</si>
  <si>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</si>
  <si>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</si>
  <si>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</si>
  <si>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</si>
  <si>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</si>
  <si>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</si>
  <si>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</si>
  <si>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</si>
  <si>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</si>
  <si>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</si>
  <si>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</si>
  <si>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</si>
  <si>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</si>
  <si>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</si>
  <si>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</si>
  <si>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</si>
  <si>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</si>
  <si>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</si>
  <si>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</si>
  <si>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</si>
  <si>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</si>
  <si>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</si>
  <si>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</si>
  <si>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</si>
  <si>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</si>
  <si>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</si>
  <si>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</si>
  <si>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</si>
  <si>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</si>
  <si>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</si>
  <si>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</si>
  <si>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</si>
  <si>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</si>
  <si>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</si>
  <si>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</si>
  <si>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</si>
  <si>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</si>
  <si>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</si>
  <si>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</si>
  <si>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</si>
  <si>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</si>
  <si>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</si>
  <si>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</si>
  <si>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</si>
  <si>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</si>
  <si>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</si>
  <si>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</si>
  <si>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</si>
  <si>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</si>
  <si>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</si>
  <si>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</si>
  <si>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</si>
  <si>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</si>
  <si>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</si>
  <si>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</si>
  <si>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</si>
  <si>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</si>
  <si>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</si>
  <si>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</si>
  <si>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</si>
  <si>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</si>
  <si>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</si>
  <si>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</si>
  <si>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</si>
  <si>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</si>
  <si>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</si>
  <si>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</si>
  <si>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</si>
  <si>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</si>
  <si>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</si>
  <si>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</si>
  <si>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</si>
  <si>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</si>
  <si>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</si>
  <si>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</si>
  <si>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</si>
  <si>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</si>
  <si>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</si>
  <si>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</si>
  <si>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</si>
  <si>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</si>
  <si>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</si>
  <si>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</si>
  <si>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</si>
  <si>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</si>
  <si>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</si>
  <si>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</si>
  <si>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</si>
  <si>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</si>
  <si>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</si>
  <si>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</si>
  <si>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</si>
  <si>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</si>
  <si>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</si>
  <si>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</si>
  <si>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</si>
  <si>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</si>
  <si>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</si>
  <si>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</si>
  <si>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</si>
  <si>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</si>
  <si>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</si>
  <si>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</si>
  <si>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</si>
  <si>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</si>
  <si>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</si>
  <si>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</si>
  <si>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</si>
  <si>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</si>
  <si>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</si>
  <si>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</si>
  <si>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</si>
  <si>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</si>
  <si>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</si>
  <si>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</si>
  <si>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</si>
  <si>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</si>
  <si>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</si>
  <si>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</si>
  <si>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</si>
  <si>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</si>
  <si>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</si>
  <si>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</si>
  <si>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</si>
  <si>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</si>
  <si>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</si>
  <si>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</si>
  <si>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</si>
  <si>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</si>
  <si>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</si>
  <si>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</si>
  <si>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</si>
  <si>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</si>
  <si>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</si>
  <si>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</si>
  <si>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</si>
  <si>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</si>
  <si>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</si>
  <si>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</si>
  <si>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</si>
  <si>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</si>
  <si>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</si>
  <si>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</si>
  <si>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</si>
  <si>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</si>
  <si>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</si>
  <si>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</si>
  <si>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</si>
  <si>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</si>
  <si>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</si>
  <si>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</si>
  <si>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</si>
  <si>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</si>
  <si>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</si>
  <si>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</si>
  <si>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</si>
  <si>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</si>
  <si>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</si>
  <si>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</si>
  <si>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</si>
  <si>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</si>
  <si>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</si>
  <si>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</si>
  <si>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</si>
  <si>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</si>
  <si>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</si>
  <si>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</si>
  <si>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</si>
  <si>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</si>
  <si>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</si>
  <si>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</si>
  <si>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</si>
  <si>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</si>
  <si>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</si>
  <si>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</si>
  <si>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</si>
  <si>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</si>
  <si>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</si>
  <si>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</si>
  <si>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</si>
  <si>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</si>
  <si>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</si>
  <si>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</si>
  <si>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</si>
  <si>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</si>
  <si>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</si>
  <si>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</si>
  <si>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</si>
  <si>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</si>
  <si>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</si>
  <si>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</si>
  <si>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</si>
  <si>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</si>
  <si>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</si>
  <si>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</si>
  <si>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</si>
  <si>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</si>
  <si>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</si>
  <si>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</si>
  <si>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</si>
  <si>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</si>
  <si>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</si>
  <si>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</si>
  <si>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</si>
  <si>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</si>
  <si>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</si>
  <si>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</si>
  <si>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</si>
  <si>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</si>
  <si>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</si>
  <si>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</si>
  <si>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</si>
  <si>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</si>
  <si>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</si>
  <si>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</si>
  <si>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</si>
  <si>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</si>
  <si>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</si>
  <si>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</si>
  <si>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</si>
  <si>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</si>
  <si>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</si>
  <si>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</si>
  <si>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</si>
  <si>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</si>
  <si>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</si>
  <si>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</si>
  <si>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</si>
  <si>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</si>
  <si>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</si>
  <si>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</si>
  <si>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</si>
  <si>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</si>
  <si>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</si>
  <si>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</si>
  <si>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</si>
  <si>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</si>
  <si>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</si>
  <si>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</si>
  <si>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</si>
  <si>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</si>
  <si>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</si>
  <si>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</si>
  <si>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</si>
  <si>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</si>
  <si>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</si>
  <si>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</si>
  <si>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</si>
  <si>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</si>
  <si>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</si>
  <si>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</si>
  <si>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</si>
  <si>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</si>
  <si>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</si>
  <si>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</si>
  <si>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</si>
  <si>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</si>
  <si>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</si>
  <si>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</si>
  <si>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</si>
  <si>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</si>
  <si>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</si>
  <si>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</si>
  <si>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</si>
  <si>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</si>
  <si>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</si>
  <si>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</si>
  <si>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</si>
  <si>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</si>
  <si>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</si>
  <si>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</si>
  <si>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</si>
  <si>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</si>
  <si>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</si>
  <si>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</si>
  <si>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</si>
  <si>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</si>
  <si>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</si>
  <si>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</si>
  <si>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</si>
  <si>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</si>
  <si>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</si>
  <si>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</si>
  <si>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</si>
  <si>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</si>
  <si>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</si>
  <si>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</si>
  <si>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</si>
  <si>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</si>
  <si>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</si>
  <si>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</si>
  <si>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</si>
  <si>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</si>
  <si>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</si>
  <si>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</si>
  <si>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</si>
  <si>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</si>
  <si>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</si>
  <si>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</si>
  <si>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</si>
  <si>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</si>
  <si>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</si>
  <si>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</si>
  <si>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</si>
  <si>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</si>
  <si>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</si>
  <si>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</si>
  <si>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</si>
  <si>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</si>
  <si>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</si>
  <si>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</si>
  <si>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</si>
  <si>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</si>
  <si>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</si>
  <si>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</si>
  <si>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</si>
  <si>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</si>
  <si>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</si>
  <si>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</si>
  <si>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</si>
  <si>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</si>
  <si>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</si>
  <si>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</si>
  <si>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</si>
  <si>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</si>
  <si>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</si>
  <si>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</si>
  <si>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</si>
  <si>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</si>
  <si>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</si>
  <si>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</si>
  <si>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</si>
  <si>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</si>
  <si>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</si>
  <si>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</si>
  <si>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</si>
  <si>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</si>
  <si>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</si>
  <si>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</si>
  <si>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</si>
  <si>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</si>
  <si>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</si>
  <si>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</si>
  <si>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</si>
  <si>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</si>
  <si>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</si>
  <si>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</si>
  <si>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</si>
  <si>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</si>
  <si>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</si>
  <si>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</si>
  <si>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</si>
  <si>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</si>
  <si>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</si>
  <si>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</si>
  <si>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</si>
  <si>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</si>
  <si>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</si>
  <si>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</si>
  <si>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</si>
  <si>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</si>
  <si>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</si>
  <si>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</si>
  <si>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</si>
  <si>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</si>
  <si>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</si>
  <si>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</si>
  <si>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</si>
  <si>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</si>
  <si>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</si>
  <si>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</si>
  <si>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</si>
  <si>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</si>
  <si>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</si>
  <si>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</si>
  <si>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</si>
  <si>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</si>
  <si>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</si>
  <si>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</si>
  <si>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</si>
  <si>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</si>
  <si>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</si>
  <si>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</si>
  <si>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</si>
  <si>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</si>
  <si>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</si>
  <si>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</si>
  <si>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</si>
  <si>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</si>
  <si>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</si>
  <si>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</si>
  <si>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</si>
  <si>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</si>
  <si>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</si>
  <si>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</si>
  <si>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</si>
  <si>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</si>
  <si>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</si>
  <si>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</si>
  <si>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</si>
  <si>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</si>
  <si>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</si>
  <si>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</si>
  <si>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</si>
  <si>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</si>
  <si>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</si>
  <si>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</si>
  <si>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</si>
  <si>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</si>
  <si>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</si>
  <si>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</si>
  <si>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</si>
  <si>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</si>
  <si>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</si>
  <si>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</si>
  <si>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</si>
  <si>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</si>
  <si>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</si>
  <si>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</si>
  <si>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</si>
  <si>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</si>
  <si>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</si>
  <si>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</si>
  <si>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</si>
  <si>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</si>
  <si>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</si>
  <si>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</si>
  <si>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</si>
  <si>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</si>
  <si>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</si>
  <si>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</si>
  <si>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</si>
  <si>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</si>
  <si>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</si>
  <si>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</si>
  <si>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</si>
  <si>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</si>
  <si>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</si>
  <si>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</si>
  <si>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</si>
  <si>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</si>
  <si>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</si>
  <si>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</si>
  <si>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</si>
  <si>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</si>
  <si>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</si>
  <si>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</si>
  <si>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</si>
  <si>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</si>
  <si>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</si>
  <si>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</si>
  <si>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</si>
  <si>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</si>
  <si>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</si>
  <si>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</si>
  <si>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</si>
  <si>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</si>
  <si>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</si>
  <si>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</si>
  <si>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</si>
  <si>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</si>
  <si>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</si>
  <si>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</si>
  <si>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</si>
  <si>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</si>
  <si>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</si>
  <si>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</si>
  <si>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</si>
  <si>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</si>
  <si>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</si>
  <si>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</si>
  <si>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</si>
  <si>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</si>
  <si>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</si>
  <si>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</si>
  <si>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</si>
  <si>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</si>
  <si>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</si>
  <si>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</si>
  <si>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</si>
  <si>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</si>
  <si>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</si>
  <si>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</si>
  <si>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</si>
  <si>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</si>
  <si>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</si>
  <si>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</si>
  <si>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</si>
  <si>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</si>
  <si>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</si>
  <si>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</si>
  <si>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</si>
  <si>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</si>
  <si>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</si>
  <si>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</si>
  <si>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</si>
  <si>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</si>
  <si>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</si>
  <si>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</si>
  <si>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</si>
  <si>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</si>
  <si>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</si>
  <si>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</si>
  <si>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</si>
  <si>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</si>
  <si>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</si>
  <si>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</si>
  <si>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</si>
  <si>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</si>
  <si>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</si>
  <si>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</si>
  <si>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</si>
  <si>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</si>
  <si>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</si>
  <si>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</si>
  <si>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</si>
  <si>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</si>
  <si>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</si>
  <si>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</si>
  <si>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</si>
  <si>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</si>
  <si>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</si>
  <si>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</si>
  <si>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</si>
  <si>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</si>
  <si>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</si>
  <si>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</si>
  <si>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</si>
  <si>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</si>
  <si>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</si>
  <si>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</si>
  <si>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</si>
  <si>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</si>
  <si>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</si>
  <si>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</si>
  <si>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</si>
  <si>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</si>
  <si>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</si>
  <si>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</si>
  <si>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</si>
  <si>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</si>
  <si>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</si>
  <si>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</si>
  <si>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</si>
  <si>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</si>
  <si>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</si>
  <si>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</si>
  <si>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</si>
  <si>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</si>
  <si>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</si>
  <si>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</si>
  <si>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</si>
  <si>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</si>
  <si>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</si>
  <si>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</si>
  <si>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</si>
  <si>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</si>
  <si>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</si>
  <si>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</si>
  <si>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</si>
  <si>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</si>
  <si>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</si>
  <si>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</si>
  <si>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</si>
  <si>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</si>
  <si>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</si>
  <si>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</si>
  <si>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</si>
  <si>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</si>
  <si>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</si>
  <si>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</si>
  <si>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</si>
  <si>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</si>
  <si>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</si>
  <si>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</si>
  <si>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</si>
  <si>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</si>
  <si>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</si>
  <si>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</si>
  <si>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</si>
  <si>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</si>
  <si>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</si>
  <si>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</si>
  <si>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</si>
  <si>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</si>
  <si>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</si>
  <si>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</si>
  <si>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</si>
  <si>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</si>
  <si>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</si>
  <si>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</si>
  <si>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</si>
  <si>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</si>
  <si>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</si>
  <si>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</si>
  <si>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</si>
  <si>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</si>
  <si>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</si>
  <si>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</si>
  <si>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</si>
  <si>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</si>
  <si>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</si>
  <si>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</si>
  <si>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</si>
  <si>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</si>
  <si>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</si>
  <si>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</si>
  <si>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</si>
  <si>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</si>
  <si>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</si>
  <si>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</si>
  <si>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</si>
  <si>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</si>
  <si>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</si>
  <si>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</si>
  <si>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</si>
  <si>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</si>
  <si>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</si>
  <si>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</si>
  <si>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</si>
  <si>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</si>
  <si>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</si>
  <si>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</si>
  <si>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</si>
  <si>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</si>
  <si>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</si>
  <si>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</si>
  <si>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</si>
  <si>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</si>
  <si>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</si>
  <si>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</si>
  <si>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</si>
  <si>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</si>
  <si>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</si>
  <si>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</si>
  <si>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</si>
  <si>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</si>
  <si>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</si>
  <si>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</si>
  <si>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</si>
  <si>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</si>
  <si>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</si>
  <si>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</si>
  <si>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</si>
  <si>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</si>
  <si>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</si>
  <si>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</si>
  <si>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</si>
  <si>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</si>
  <si>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</si>
  <si>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</si>
  <si>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</si>
  <si>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</si>
  <si>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</si>
  <si>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</si>
  <si>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</si>
  <si>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</si>
  <si>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</si>
  <si>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</si>
  <si>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</si>
  <si>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</si>
  <si>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</si>
  <si>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</si>
  <si>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</si>
  <si>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</si>
  <si>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</si>
  <si>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</si>
  <si>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</si>
  <si>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</si>
  <si>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</si>
  <si>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</si>
  <si>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</si>
  <si>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</si>
  <si>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</si>
  <si>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</si>
  <si>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</si>
  <si>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</si>
  <si>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</si>
  <si>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</si>
  <si>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</si>
  <si>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</si>
  <si>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</si>
  <si>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</si>
  <si>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</si>
  <si>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</si>
  <si>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</si>
  <si>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</si>
  <si>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</si>
  <si>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</si>
  <si>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</si>
  <si>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</si>
  <si>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</si>
  <si>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</si>
  <si>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</si>
  <si>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</si>
  <si>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</si>
  <si>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</si>
  <si>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</si>
  <si>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</si>
  <si>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</si>
  <si>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</si>
  <si>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</si>
  <si>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</si>
  <si>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</si>
  <si>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</si>
  <si>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</si>
  <si>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</si>
  <si>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</si>
  <si>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</si>
  <si>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</si>
  <si>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</si>
  <si>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</si>
  <si>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</si>
  <si>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</si>
  <si>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</si>
  <si>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</si>
  <si>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</si>
  <si>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</si>
  <si>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</si>
  <si>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</si>
  <si>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</si>
  <si>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</si>
  <si>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</si>
  <si>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</si>
  <si>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</si>
  <si>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</si>
  <si>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</si>
  <si>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</si>
  <si>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</si>
  <si>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</si>
  <si>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</si>
  <si>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</si>
  <si>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</si>
  <si>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</si>
  <si>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</si>
  <si>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</si>
  <si>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</si>
  <si>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</si>
  <si>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</si>
  <si>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</si>
  <si>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</si>
  <si>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</si>
  <si>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</si>
  <si>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</si>
  <si>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</si>
  <si>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</si>
  <si>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</si>
  <si>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</si>
  <si>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</si>
  <si>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</si>
  <si>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</si>
  <si>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</si>
  <si>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</si>
  <si>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</si>
  <si>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</si>
  <si>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</si>
  <si>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</si>
  <si>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</si>
  <si>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</si>
  <si>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</si>
  <si>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</si>
  <si>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</si>
  <si>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</si>
  <si>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</si>
  <si>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</si>
  <si>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</si>
  <si>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</si>
  <si>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</si>
  <si>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</si>
  <si>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</si>
  <si>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</si>
  <si>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</si>
  <si>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</si>
  <si>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</si>
  <si>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</si>
  <si>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</si>
  <si>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</si>
  <si>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</si>
  <si>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</si>
  <si>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</si>
  <si>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</si>
  <si>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</si>
  <si>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</si>
  <si>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</si>
  <si>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</si>
  <si>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</si>
  <si>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</si>
  <si>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</si>
  <si>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</si>
  <si>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</si>
  <si>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</si>
  <si>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</si>
  <si>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</si>
  <si>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</si>
  <si>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</si>
  <si>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</si>
  <si>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</si>
  <si>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</si>
  <si>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</si>
  <si>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</si>
  <si>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</si>
  <si>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</si>
  <si>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</si>
  <si>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</si>
  <si>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</si>
  <si>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</si>
  <si>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</si>
  <si>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</si>
  <si>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</si>
  <si>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</si>
  <si>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</si>
  <si>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</si>
  <si>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</si>
  <si>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</si>
  <si>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</si>
  <si>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</si>
  <si>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</si>
  <si>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</si>
  <si>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</si>
  <si>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</si>
  <si>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</si>
  <si>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</si>
  <si>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</si>
  <si>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</si>
  <si>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</si>
  <si>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</si>
  <si>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</si>
  <si>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</si>
  <si>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</si>
  <si>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</si>
  <si>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</si>
  <si>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</si>
  <si>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</si>
  <si>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</si>
  <si>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</si>
  <si>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</si>
  <si>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</si>
  <si>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</si>
  <si>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</si>
  <si>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</si>
  <si>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</si>
  <si>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</si>
  <si>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</si>
  <si>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</si>
  <si>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</si>
  <si>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</si>
  <si>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</si>
  <si>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</si>
  <si>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</si>
  <si>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</si>
  <si>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</si>
  <si>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</si>
  <si>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</si>
  <si>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</si>
  <si>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</si>
  <si>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</si>
  <si>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</si>
  <si>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</si>
  <si>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</si>
  <si>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</si>
  <si>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</si>
  <si>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</si>
  <si>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</si>
  <si>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</si>
  <si>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</si>
  <si>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</si>
  <si>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</si>
  <si>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</si>
  <si>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</si>
  <si>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</si>
  <si>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</si>
  <si>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</si>
  <si>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</si>
  <si>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</si>
  <si>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</si>
  <si>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</si>
  <si>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</si>
  <si>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</si>
  <si>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</si>
  <si>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</si>
  <si>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</si>
  <si>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</si>
  <si>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</si>
  <si>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</si>
  <si>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</si>
  <si>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</si>
  <si>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</si>
  <si>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</si>
  <si>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</si>
  <si>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</si>
  <si>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</si>
  <si>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</si>
  <si>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</si>
  <si>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</si>
  <si>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</si>
  <si>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</si>
  <si>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</si>
  <si>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</si>
  <si>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</si>
  <si>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</si>
  <si>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</si>
  <si>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</si>
  <si>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</si>
  <si>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</si>
  <si>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</si>
  <si>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</si>
  <si>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</si>
  <si>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</si>
  <si>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</si>
  <si>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</si>
  <si>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</si>
  <si>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</si>
  <si>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</si>
  <si>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</si>
  <si>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</si>
  <si>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</si>
  <si>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</si>
  <si>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</si>
  <si>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</si>
  <si>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</si>
  <si>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</si>
  <si>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</si>
  <si>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</si>
  <si>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</si>
  <si>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</si>
  <si>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</si>
  <si>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</si>
  <si>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</si>
  <si>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</si>
  <si>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</si>
  <si>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</si>
  <si>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</si>
  <si>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</si>
  <si>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</si>
  <si>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</si>
  <si>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</si>
  <si>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</si>
  <si>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</si>
  <si>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</si>
  <si>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</si>
  <si>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</si>
  <si>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</si>
  <si>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</si>
  <si>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</si>
  <si>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</si>
  <si>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</si>
  <si>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</si>
  <si>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</si>
  <si>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</si>
  <si>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</si>
  <si>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</si>
  <si>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</si>
  <si>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</si>
  <si>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</si>
  <si>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</si>
  <si>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</si>
  <si>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</si>
  <si>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</si>
  <si>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</si>
  <si>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</si>
  <si>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</si>
  <si>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</si>
  <si>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</si>
  <si>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</si>
  <si>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</si>
  <si>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</si>
  <si>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</si>
  <si>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</si>
  <si>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</si>
  <si>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</si>
  <si>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</si>
  <si>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</si>
  <si>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</si>
  <si>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</si>
  <si>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</si>
  <si>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</si>
  <si>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</si>
  <si>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</si>
  <si>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</si>
  <si>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</si>
  <si>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</si>
  <si>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</si>
  <si>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</si>
  <si>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</si>
  <si>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</si>
  <si>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</si>
  <si>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</si>
  <si>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</si>
  <si>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</si>
  <si>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</si>
  <si>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</si>
  <si>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</si>
  <si>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</si>
  <si>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</si>
  <si>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</si>
  <si>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</si>
  <si>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</si>
  <si>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</si>
  <si>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</si>
  <si>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</si>
  <si>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</si>
  <si>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</si>
  <si>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</si>
  <si>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</si>
  <si>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</si>
  <si>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</si>
  <si>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</si>
  <si>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</si>
  <si>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</si>
  <si>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</si>
  <si>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</si>
  <si>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</si>
  <si>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</si>
  <si>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</si>
  <si>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</si>
  <si>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</si>
  <si>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</si>
  <si>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</si>
  <si>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</si>
  <si>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</si>
  <si>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</si>
  <si>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</si>
  <si>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</si>
  <si>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</si>
  <si>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</si>
  <si>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</si>
  <si>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</si>
  <si>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</si>
  <si>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</si>
  <si>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</si>
  <si>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</si>
  <si>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</si>
  <si>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</si>
  <si>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</si>
  <si>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</si>
  <si>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</si>
  <si>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</si>
  <si>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</si>
  <si>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</si>
  <si>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</si>
  <si>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</si>
  <si>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</si>
  <si>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</si>
  <si>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</si>
  <si>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</si>
  <si>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</si>
  <si>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</si>
  <si>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</si>
  <si>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</si>
  <si>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</si>
  <si>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</si>
  <si>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</si>
  <si>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</si>
  <si>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</si>
  <si>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</si>
  <si>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</si>
  <si>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</si>
  <si>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</si>
  <si>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</si>
  <si>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</si>
  <si>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</si>
  <si>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</si>
  <si>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</si>
  <si>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</si>
  <si>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</si>
  <si>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</si>
  <si>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</si>
  <si>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</si>
  <si>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</si>
  <si>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</si>
  <si>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</si>
  <si>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</si>
  <si>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</si>
  <si>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</si>
  <si>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</si>
  <si>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</si>
  <si>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</si>
  <si>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</si>
  <si>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</si>
  <si>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</si>
  <si>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</si>
  <si>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</si>
  <si>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</si>
  <si>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</si>
  <si>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</si>
  <si>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</si>
  <si>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</si>
  <si>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</si>
  <si>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</si>
  <si>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</si>
  <si>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</si>
  <si>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</si>
  <si>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</si>
  <si>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</si>
  <si>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</si>
  <si>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</si>
  <si>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</si>
  <si>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</si>
  <si>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</si>
  <si>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</si>
  <si>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</si>
  <si>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</si>
  <si>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</si>
  <si>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</si>
  <si>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</si>
  <si>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</si>
  <si>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</si>
  <si>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</si>
  <si>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</si>
  <si>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</si>
  <si>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</si>
  <si>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</si>
  <si>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</si>
  <si>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</si>
  <si>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</si>
  <si>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</si>
  <si>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</si>
  <si>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</si>
  <si>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</si>
  <si>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</si>
  <si>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</si>
  <si>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</si>
  <si>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</si>
  <si>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</si>
  <si>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</si>
  <si>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</si>
  <si>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</si>
  <si>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</si>
  <si>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</si>
  <si>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</si>
  <si>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</si>
  <si>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</si>
  <si>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</si>
  <si>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</si>
  <si>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</si>
  <si>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</si>
  <si>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</si>
  <si>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</si>
  <si>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</si>
  <si>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</si>
  <si>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</si>
  <si>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</si>
  <si>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</si>
  <si>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</si>
  <si>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</si>
  <si>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</si>
  <si>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</si>
  <si>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</si>
  <si>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</si>
  <si>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</si>
  <si>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</si>
  <si>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</si>
  <si>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</si>
  <si>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</si>
  <si>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</si>
  <si>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</si>
  <si>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</si>
  <si>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</si>
  <si>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</si>
  <si>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</si>
  <si>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</si>
  <si>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</si>
  <si>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</si>
  <si>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</si>
  <si>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</si>
  <si>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</si>
  <si>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</si>
  <si>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</si>
  <si>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</si>
  <si>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</si>
  <si>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</si>
  <si>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</si>
  <si>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</si>
  <si>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</si>
  <si>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</si>
  <si>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</si>
  <si>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</si>
  <si>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</si>
  <si>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</si>
  <si>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</si>
  <si>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</si>
  <si>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</si>
  <si>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</si>
  <si>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</si>
  <si>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</si>
  <si>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</si>
  <si>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</si>
  <si>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</si>
  <si>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</si>
  <si>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</si>
  <si>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</si>
  <si>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</si>
  <si>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</si>
  <si>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</si>
  <si>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</si>
  <si>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</si>
  <si>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</si>
  <si>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</si>
  <si>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</si>
  <si>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</si>
  <si>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</si>
  <si>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</si>
  <si>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</si>
  <si>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</si>
  <si>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</si>
  <si>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</si>
  <si>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</si>
  <si>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</si>
  <si>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</si>
  <si>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</si>
  <si>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</si>
  <si>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</si>
  <si>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</si>
  <si>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</si>
  <si>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</si>
  <si>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</si>
  <si>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</si>
  <si>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</si>
  <si>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</si>
  <si>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</si>
  <si>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</si>
  <si>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</si>
  <si>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</si>
  <si>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</si>
  <si>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</si>
  <si>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</si>
  <si>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</si>
  <si>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</si>
  <si>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</si>
  <si>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</si>
  <si>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</si>
  <si>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</si>
  <si>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</si>
  <si>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</si>
  <si>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</si>
  <si>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</si>
  <si>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</si>
  <si>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</si>
  <si>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</si>
  <si>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</si>
  <si>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</si>
  <si>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</si>
  <si>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</si>
  <si>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</si>
  <si>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</si>
  <si>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</si>
  <si>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</si>
  <si>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</si>
  <si>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</si>
  <si>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</si>
  <si>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</si>
  <si>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</si>
  <si>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</si>
  <si>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</si>
  <si>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</si>
  <si>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</si>
  <si>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</si>
  <si>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</si>
  <si>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</si>
  <si>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</si>
  <si>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</si>
  <si>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</si>
  <si>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</si>
  <si>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</si>
  <si>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</si>
  <si>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</si>
  <si>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</si>
  <si>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</si>
  <si>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</si>
  <si>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</si>
  <si>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</si>
  <si>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</si>
  <si>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</si>
  <si>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</si>
  <si>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</si>
  <si>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</si>
  <si>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</si>
  <si>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</si>
  <si>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</si>
  <si>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</si>
  <si>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</si>
  <si>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</si>
  <si>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</si>
  <si>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</si>
  <si>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</si>
  <si>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</si>
  <si>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</si>
  <si>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</si>
  <si>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</si>
  <si>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</si>
  <si>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</si>
  <si>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</si>
  <si>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</si>
  <si>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</si>
  <si>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</si>
  <si>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</si>
  <si>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</si>
  <si>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</si>
  <si>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</si>
  <si>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</si>
  <si>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</si>
  <si>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</si>
  <si>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</si>
  <si>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</si>
  <si>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</si>
  <si>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</si>
  <si>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</si>
  <si>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</si>
  <si>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</si>
  <si>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</si>
  <si>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</si>
  <si>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</si>
  <si>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</si>
  <si>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</si>
  <si>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</si>
  <si>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</si>
  <si>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</si>
  <si>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</si>
  <si>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</si>
  <si>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</si>
  <si>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</si>
  <si>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</si>
  <si>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</si>
  <si>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</si>
  <si>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</si>
  <si>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</si>
  <si>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</si>
  <si>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</si>
  <si>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</si>
  <si>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</si>
  <si>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</si>
  <si>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</si>
  <si>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</si>
  <si>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</si>
  <si>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</si>
  <si>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</si>
  <si>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</si>
  <si>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</si>
  <si>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</si>
  <si>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</si>
  <si>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</si>
  <si>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</si>
  <si>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</si>
  <si>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</si>
  <si>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</si>
  <si>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</si>
  <si>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</si>
  <si>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</si>
  <si>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</si>
  <si>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</si>
  <si>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</si>
  <si>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</si>
  <si>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</si>
  <si>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</si>
  <si>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</si>
  <si>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</si>
  <si>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</si>
  <si>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</si>
  <si>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</si>
  <si>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</si>
  <si>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</si>
  <si>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</si>
  <si>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</si>
  <si>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</si>
  <si>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</si>
  <si>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</si>
  <si>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</si>
  <si>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</si>
  <si>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</si>
  <si>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</si>
  <si>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</si>
  <si>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</si>
  <si>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</si>
  <si>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</si>
  <si>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</si>
  <si>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</si>
  <si>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</si>
  <si>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</si>
  <si>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</si>
  <si>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</si>
  <si>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</si>
  <si>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</si>
  <si>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</si>
  <si>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</si>
  <si>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</si>
  <si>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</si>
  <si>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</si>
  <si>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</si>
  <si>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</si>
  <si>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</si>
  <si>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</si>
  <si>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</si>
  <si>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</si>
  <si>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</si>
  <si>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</si>
  <si>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</si>
  <si>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</si>
  <si>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</si>
  <si>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</si>
  <si>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</si>
  <si>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</si>
  <si>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</si>
  <si>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</si>
  <si>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</si>
  <si>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</si>
  <si>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</si>
  <si>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</si>
  <si>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</si>
  <si>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</si>
  <si>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</si>
  <si>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</si>
  <si>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</si>
  <si>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</si>
  <si>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</si>
  <si>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</si>
  <si>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</si>
  <si>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</si>
  <si>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</si>
  <si>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</si>
  <si>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</si>
  <si>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</si>
  <si>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</si>
  <si>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</si>
  <si>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</si>
  <si>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</si>
  <si>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</si>
  <si>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</si>
  <si>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</si>
  <si>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</si>
  <si>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</si>
  <si>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</si>
  <si>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</si>
  <si>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</si>
  <si>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</si>
  <si>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</si>
  <si>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</si>
  <si>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</si>
  <si>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</si>
  <si>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</si>
  <si>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</si>
  <si>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</si>
  <si>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</si>
  <si>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</si>
  <si>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</si>
  <si>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</si>
  <si>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</si>
  <si>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</si>
  <si>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</si>
  <si>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</si>
  <si>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</si>
  <si>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</si>
  <si>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</si>
  <si>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</si>
  <si>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</si>
  <si>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</si>
  <si>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</si>
  <si>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</si>
  <si>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</si>
  <si>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</si>
  <si>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</si>
  <si>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</si>
  <si>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</si>
  <si>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</si>
  <si>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</si>
  <si>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</si>
  <si>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</si>
  <si>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</si>
  <si>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</si>
  <si>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</si>
  <si>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</si>
  <si>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</si>
  <si>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</si>
  <si>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</si>
  <si>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</si>
  <si>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</si>
  <si>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</si>
  <si>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</si>
  <si>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</si>
  <si>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</si>
  <si>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</si>
  <si>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</si>
  <si>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</si>
  <si>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</si>
  <si>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</si>
  <si>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</si>
  <si>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</si>
  <si>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</si>
  <si>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</si>
  <si>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</si>
  <si>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</si>
  <si>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</si>
  <si>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</si>
  <si>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</si>
  <si>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</si>
  <si>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</si>
  <si>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</si>
  <si>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</si>
  <si>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</si>
  <si>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</si>
  <si>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</si>
  <si>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</si>
  <si>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</si>
  <si>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</si>
  <si>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</si>
  <si>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</si>
  <si>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</si>
  <si>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</si>
  <si>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</si>
  <si>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</si>
  <si>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</si>
  <si>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</si>
  <si>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</si>
  <si>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</si>
  <si>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</si>
  <si>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</si>
  <si>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</si>
  <si>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</si>
  <si>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</si>
  <si>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</si>
  <si>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</si>
  <si>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</si>
  <si>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</si>
  <si>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</si>
  <si>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</si>
  <si>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</si>
  <si>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</si>
  <si>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</si>
  <si>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</si>
  <si>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</si>
  <si>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</si>
  <si>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</si>
  <si>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</si>
  <si>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</si>
  <si>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</si>
  <si>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</si>
  <si>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</si>
  <si>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</si>
  <si>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</si>
  <si>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</si>
  <si>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</si>
  <si>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</si>
  <si>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</si>
  <si>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</si>
  <si>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</si>
  <si>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</si>
  <si>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</si>
  <si>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</si>
  <si>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</si>
  <si>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</si>
  <si>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</si>
  <si>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</si>
  <si>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</si>
  <si>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</si>
  <si>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</si>
  <si>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</si>
  <si>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</si>
  <si>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</si>
  <si>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</si>
  <si>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</si>
  <si>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</si>
  <si>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</si>
  <si>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</si>
  <si>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</si>
  <si>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</si>
  <si>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</si>
  <si>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</si>
  <si>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</si>
  <si>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</si>
  <si>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</si>
  <si>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</si>
  <si>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</si>
  <si>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</si>
  <si>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</si>
  <si>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</si>
  <si>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</si>
  <si>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</si>
  <si>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</si>
  <si>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</si>
  <si>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</si>
  <si>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</si>
  <si>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</si>
  <si>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</si>
  <si>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</si>
  <si>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</si>
  <si>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</si>
  <si>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</si>
  <si>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</si>
  <si>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</si>
  <si>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</si>
  <si>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</si>
  <si>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</si>
  <si>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</si>
  <si>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</si>
  <si>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</si>
  <si>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</si>
  <si>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</si>
  <si>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</si>
  <si>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</si>
  <si>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</si>
  <si>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</si>
  <si>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</si>
  <si>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</si>
  <si>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</si>
  <si>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</si>
  <si>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</si>
  <si>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</si>
  <si>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</si>
  <si>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</si>
  <si>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</si>
  <si>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</si>
  <si>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</si>
  <si>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</si>
  <si>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</si>
  <si>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</si>
  <si>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</si>
  <si>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</si>
  <si>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</si>
  <si>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</si>
  <si>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</si>
  <si>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</si>
  <si>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</si>
  <si>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</si>
  <si>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</si>
  <si>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</si>
  <si>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</si>
  <si>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</si>
  <si>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</si>
  <si>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</si>
  <si>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</si>
  <si>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</si>
  <si>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</si>
  <si>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</si>
  <si>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</si>
  <si>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</si>
  <si>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</si>
  <si>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</si>
  <si>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</si>
  <si>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</si>
  <si>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</si>
  <si>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</si>
  <si>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</si>
  <si>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</si>
  <si>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</si>
  <si>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</si>
  <si>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</si>
  <si>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</si>
  <si>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</si>
  <si>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</si>
  <si>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</si>
  <si>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</si>
  <si>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</si>
  <si>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</si>
  <si>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</si>
  <si>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</si>
  <si>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</si>
  <si>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</si>
  <si>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</si>
  <si>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</si>
  <si>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</si>
  <si>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</si>
  <si>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</si>
  <si>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</si>
  <si>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</si>
  <si>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</si>
  <si>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</si>
  <si>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</si>
  <si>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</si>
  <si>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</si>
  <si>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</si>
  <si>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</si>
  <si>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</si>
  <si>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</si>
  <si>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</si>
  <si>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</si>
  <si>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</si>
  <si>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</si>
  <si>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</si>
  <si>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</si>
  <si>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</si>
  <si>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</si>
  <si>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</si>
  <si>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</si>
  <si>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</si>
  <si>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</si>
  <si>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</si>
  <si>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</si>
  <si>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</si>
  <si>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</si>
  <si>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</si>
  <si>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</si>
  <si>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</si>
  <si>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</si>
  <si>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</si>
  <si>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</si>
  <si>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</si>
  <si>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</si>
  <si>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</si>
  <si>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</si>
  <si>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</si>
  <si>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</si>
  <si>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</si>
  <si>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</si>
  <si>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</si>
  <si>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</si>
  <si>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</si>
  <si>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</si>
  <si>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</si>
  <si>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</si>
  <si>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</si>
  <si>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</si>
  <si>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</si>
  <si>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</si>
  <si>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</si>
  <si>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</si>
  <si>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</si>
  <si>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</si>
  <si>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</si>
  <si>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</si>
  <si>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</si>
  <si>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</si>
  <si>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</si>
  <si>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</si>
  <si>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</si>
  <si>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</si>
  <si>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</si>
  <si>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</si>
  <si>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</si>
  <si>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</si>
  <si>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</si>
  <si>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</si>
  <si>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</si>
  <si>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</si>
  <si>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</si>
  <si>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</si>
  <si>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</si>
  <si>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</si>
  <si>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</si>
  <si>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</si>
  <si>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</si>
  <si>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</si>
  <si>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</si>
  <si>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</si>
  <si>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</si>
  <si>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</si>
  <si>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</si>
  <si>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</si>
  <si>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</si>
  <si>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</si>
  <si>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</si>
  <si>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</si>
  <si>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</si>
  <si>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</si>
  <si>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</si>
  <si>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</si>
  <si>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</si>
  <si>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</si>
  <si>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</si>
  <si>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</si>
  <si>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</si>
  <si>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</si>
  <si>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</si>
  <si>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</si>
  <si>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</si>
  <si>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</si>
  <si>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</si>
  <si>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</si>
  <si>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</si>
  <si>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</si>
  <si>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</si>
  <si>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</si>
  <si>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</si>
  <si>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</si>
  <si>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</si>
  <si>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</si>
  <si>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</si>
  <si>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</si>
  <si>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</si>
  <si>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</si>
  <si>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</si>
  <si>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</si>
  <si>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</si>
  <si>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</si>
  <si>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</si>
  <si>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</si>
  <si>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</si>
  <si>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</si>
  <si>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</si>
  <si>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</si>
  <si>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</si>
  <si>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</si>
  <si>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</si>
  <si>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</si>
  <si>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</si>
  <si>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</si>
  <si>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</si>
  <si>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</si>
  <si>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</si>
  <si>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</si>
  <si>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</si>
  <si>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</si>
  <si>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</si>
  <si>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</si>
  <si>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</si>
  <si>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</si>
  <si>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</si>
  <si>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</si>
  <si>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</si>
  <si>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</si>
  <si>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</si>
  <si>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</si>
  <si>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</si>
  <si>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</si>
  <si>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</si>
  <si>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</si>
  <si>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</si>
  <si>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</si>
  <si>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</si>
  <si>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</si>
  <si>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</si>
  <si>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</si>
  <si>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</si>
  <si>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</si>
  <si>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</si>
  <si>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</si>
  <si>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</si>
  <si>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</si>
  <si>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</si>
  <si>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</si>
  <si>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</si>
  <si>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</si>
  <si>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</si>
  <si>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</si>
  <si>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</si>
  <si>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</si>
  <si>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</si>
  <si>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</si>
  <si>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</si>
  <si>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</si>
  <si>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</si>
  <si>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</si>
  <si>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</si>
  <si>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</si>
  <si>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</si>
  <si>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</si>
  <si>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</si>
  <si>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</si>
  <si>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</si>
  <si>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</si>
  <si>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</si>
  <si>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</si>
  <si>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</si>
  <si>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</si>
  <si>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</si>
  <si>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</si>
  <si>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</si>
  <si>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</si>
  <si>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</si>
  <si>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</si>
  <si>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</si>
  <si>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</si>
  <si>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</si>
  <si>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</si>
  <si>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</si>
  <si>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</si>
  <si>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</si>
  <si>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</si>
  <si>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</si>
  <si>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</si>
  <si>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</si>
  <si>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</si>
  <si>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</si>
  <si>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</si>
  <si>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</si>
  <si>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</si>
  <si>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</si>
  <si>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</si>
  <si>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</si>
  <si>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</si>
  <si>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</si>
  <si>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</si>
  <si>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</si>
  <si>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</si>
  <si>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</si>
  <si>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</si>
  <si>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</si>
  <si>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</si>
  <si>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</si>
  <si>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</si>
  <si>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</si>
  <si>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</si>
  <si>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</si>
  <si>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</si>
  <si>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</si>
  <si>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</si>
  <si>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</si>
  <si>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</si>
  <si>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</si>
  <si>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</si>
  <si>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</si>
  <si>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</si>
  <si>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</si>
  <si>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</si>
  <si>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</si>
  <si>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</si>
  <si>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</si>
  <si>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</si>
  <si>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</si>
  <si>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</si>
  <si>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</si>
  <si>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</si>
  <si>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</si>
  <si>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</si>
  <si>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</si>
  <si>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</si>
  <si>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</si>
  <si>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</si>
  <si>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</si>
  <si>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</si>
  <si>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</si>
  <si>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</si>
  <si>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</si>
  <si>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</si>
  <si>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</si>
  <si>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</si>
  <si>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</si>
  <si>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</si>
  <si>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</si>
  <si>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</si>
  <si>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</si>
  <si>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</si>
  <si>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</si>
  <si>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</si>
  <si>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</si>
  <si>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</si>
  <si>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</si>
  <si>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</si>
  <si>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</si>
  <si>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</si>
  <si>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</si>
  <si>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</si>
  <si>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</si>
  <si>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</si>
  <si>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</si>
  <si>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</si>
  <si>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</si>
  <si>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</si>
  <si>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</si>
  <si>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</si>
  <si>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</si>
  <si>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</si>
  <si>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</si>
  <si>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</si>
  <si>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</si>
  <si>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</si>
  <si>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</si>
  <si>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</si>
  <si>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</si>
  <si>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</si>
  <si>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</si>
  <si>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</si>
  <si>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</si>
  <si>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</si>
  <si>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</si>
  <si>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</si>
  <si>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</si>
  <si>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</si>
  <si>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</si>
  <si>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</si>
  <si>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</si>
  <si>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</si>
  <si>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</si>
  <si>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</si>
  <si>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</si>
  <si>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</si>
  <si>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</si>
  <si>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</si>
  <si>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</si>
  <si>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</si>
  <si>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</si>
  <si>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</si>
  <si>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</si>
  <si>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</si>
  <si>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</si>
  <si>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</si>
  <si>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</si>
  <si>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</si>
  <si>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</si>
  <si>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</si>
  <si>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</si>
  <si>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</si>
  <si>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</si>
  <si>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</si>
  <si>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</si>
  <si>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</si>
  <si>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</si>
  <si>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</si>
  <si>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</si>
  <si>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</si>
  <si>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</si>
  <si>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</si>
  <si>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</si>
  <si>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</si>
  <si>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</si>
  <si>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</si>
  <si>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</si>
  <si>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</si>
  <si>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</si>
  <si>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</si>
  <si>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</si>
  <si>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</si>
  <si>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</si>
  <si>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</si>
  <si>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</si>
  <si>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</si>
  <si>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</si>
  <si>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</si>
  <si>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</si>
  <si>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</si>
  <si>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</si>
  <si>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</si>
  <si>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</si>
  <si>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</si>
  <si>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</si>
  <si>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</si>
  <si>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</si>
  <si>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</si>
  <si>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</si>
  <si>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</si>
  <si>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</si>
  <si>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</si>
  <si>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</si>
  <si>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</si>
  <si>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</si>
  <si>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</si>
  <si>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</si>
  <si>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</si>
  <si>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</si>
  <si>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</si>
  <si>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</si>
  <si>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</si>
  <si>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</si>
  <si>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</si>
  <si>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</si>
  <si>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</si>
  <si>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</si>
  <si>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</si>
  <si>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</si>
  <si>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</si>
  <si>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</si>
  <si>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</si>
  <si>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</si>
  <si>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</si>
  <si>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</si>
  <si>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</si>
  <si>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</si>
  <si>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</si>
  <si>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</si>
  <si>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</si>
  <si>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</si>
  <si>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</si>
  <si>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</si>
  <si>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</si>
  <si>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</si>
  <si>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</si>
  <si>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</si>
  <si>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</si>
  <si>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</si>
  <si>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</si>
  <si>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</si>
  <si>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</si>
  <si>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</si>
  <si>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</si>
  <si>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</si>
  <si>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</si>
  <si>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</si>
  <si>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</si>
  <si>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</si>
  <si>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</si>
  <si>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</si>
  <si>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</si>
  <si>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</si>
  <si>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</si>
  <si>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</si>
  <si>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</si>
  <si>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</si>
  <si>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</si>
  <si>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</si>
  <si>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</si>
  <si>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</si>
  <si>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</si>
  <si>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</si>
  <si>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</si>
  <si>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</si>
  <si>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</si>
  <si>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</si>
  <si>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</si>
  <si>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</si>
  <si>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</si>
  <si>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</si>
  <si>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</si>
  <si>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</si>
  <si>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</si>
  <si>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</si>
  <si>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</si>
  <si>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</si>
  <si>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</si>
  <si>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</si>
  <si>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</si>
  <si>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</si>
  <si>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</si>
  <si>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</si>
  <si>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</si>
  <si>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</si>
  <si>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</si>
  <si>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</si>
  <si>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</si>
  <si>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</si>
  <si>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</si>
  <si>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</si>
  <si>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</si>
  <si>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</si>
  <si>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</si>
  <si>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</si>
  <si>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</si>
  <si>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</si>
  <si>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</si>
  <si>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</si>
  <si>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</si>
  <si>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</si>
  <si>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</si>
  <si>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</si>
  <si>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</si>
  <si>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</si>
  <si>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</si>
  <si>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</si>
  <si>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</si>
  <si>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</si>
  <si>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</si>
  <si>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</si>
  <si>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</si>
  <si>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</si>
  <si>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</si>
  <si>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</si>
  <si>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</si>
  <si>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</si>
  <si>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</si>
  <si>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</si>
  <si>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</si>
  <si>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</si>
  <si>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</si>
  <si>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</si>
  <si>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</si>
  <si>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</si>
  <si>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</si>
  <si>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</si>
  <si>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</si>
  <si>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</si>
  <si>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</si>
  <si>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</si>
  <si>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</si>
  <si>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</si>
  <si>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</si>
  <si>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</si>
  <si>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</si>
  <si>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</si>
  <si>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</si>
  <si>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</si>
  <si>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</si>
  <si>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</si>
  <si>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</si>
  <si>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</si>
  <si>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</si>
  <si>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</si>
  <si>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</si>
  <si>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</si>
  <si>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</si>
  <si>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</si>
  <si>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</si>
  <si>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</si>
  <si>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</si>
  <si>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</si>
  <si>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</si>
  <si>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</si>
  <si>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</si>
  <si>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</si>
  <si>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</si>
  <si>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</si>
  <si>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</si>
  <si>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</si>
  <si>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</si>
  <si>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</si>
  <si>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</si>
  <si>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</si>
  <si>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</si>
  <si>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</si>
  <si>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</si>
  <si>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</si>
  <si>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</si>
  <si>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</si>
  <si>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</si>
  <si>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</si>
  <si>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</si>
  <si>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</si>
  <si>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</si>
  <si>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</si>
  <si>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</si>
  <si>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</si>
  <si>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</si>
  <si>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</si>
  <si>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</si>
  <si>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</si>
  <si>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</si>
  <si>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</si>
  <si>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</si>
  <si>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</si>
  <si>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</si>
  <si>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</si>
  <si>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</si>
  <si>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</si>
  <si>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</si>
  <si>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</si>
  <si>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</si>
  <si>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</si>
  <si>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</si>
  <si>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</si>
  <si>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</si>
  <si>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</si>
  <si>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</si>
  <si>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</si>
  <si>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</si>
  <si>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</si>
  <si>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</si>
  <si>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</si>
  <si>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</si>
  <si>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</si>
  <si>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</si>
  <si>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</si>
  <si>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</si>
  <si>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</si>
  <si>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</si>
  <si>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</si>
  <si>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</si>
  <si>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</si>
  <si>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</si>
  <si>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</si>
  <si>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</si>
  <si>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</si>
  <si>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</si>
  <si>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</si>
  <si>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</si>
  <si>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</si>
  <si>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</si>
  <si>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</si>
  <si>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</si>
  <si>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</si>
  <si>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</si>
  <si>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</si>
  <si>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</si>
  <si>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</si>
  <si>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</si>
  <si>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</si>
  <si>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</si>
  <si>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</si>
  <si>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</si>
  <si>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</si>
  <si>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</si>
  <si>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</si>
  <si>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</si>
  <si>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</si>
  <si>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</si>
  <si>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</si>
  <si>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</si>
  <si>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</si>
  <si>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</si>
  <si>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</si>
  <si>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</si>
  <si>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</si>
  <si>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</si>
  <si>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</si>
  <si>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</si>
  <si>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</si>
  <si>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</si>
  <si>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</si>
  <si>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</si>
  <si>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</si>
  <si>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</si>
  <si>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</si>
  <si>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</si>
  <si>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</si>
  <si>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</si>
  <si>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</si>
  <si>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</si>
  <si>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</si>
  <si>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</si>
  <si>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</si>
  <si>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</si>
  <si>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</si>
  <si>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</si>
  <si>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</si>
  <si>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</si>
  <si>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</si>
  <si>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</si>
  <si>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</si>
  <si>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</si>
  <si>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</si>
  <si>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</si>
  <si>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</si>
  <si>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</si>
  <si>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</si>
  <si>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</si>
  <si>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</si>
  <si>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</si>
  <si>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</si>
  <si>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</si>
  <si>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</si>
  <si>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</si>
  <si>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</si>
  <si>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</si>
  <si>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</si>
  <si>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</si>
  <si>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</si>
  <si>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</si>
  <si>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</si>
  <si>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</si>
  <si>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</si>
  <si>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</si>
  <si>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</si>
  <si>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</si>
  <si>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</si>
  <si>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</si>
  <si>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</si>
  <si>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</si>
  <si>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</si>
  <si>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</si>
  <si>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</si>
  <si>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</si>
  <si>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</si>
  <si>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</si>
  <si>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</si>
  <si>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</si>
  <si>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</si>
  <si>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</si>
  <si>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</si>
  <si>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</si>
  <si>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</si>
  <si>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</si>
  <si>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</si>
  <si>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</si>
  <si>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</si>
  <si>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</si>
  <si>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</si>
  <si>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</si>
  <si>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</si>
  <si>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</si>
  <si>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</si>
  <si>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</si>
  <si>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</si>
  <si>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</si>
  <si>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</si>
  <si>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</si>
  <si>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</si>
  <si>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</si>
  <si>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</si>
  <si>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</si>
  <si>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</si>
  <si>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</si>
  <si>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</si>
  <si>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</si>
  <si>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</si>
  <si>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</si>
  <si>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</si>
  <si>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</si>
  <si>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</si>
  <si>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</si>
  <si>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</si>
  <si>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</si>
  <si>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</si>
  <si>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</si>
  <si>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</si>
  <si>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</si>
  <si>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</si>
  <si>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</si>
  <si>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</si>
  <si>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</si>
  <si>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</si>
  <si>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</si>
  <si>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</si>
  <si>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</si>
  <si>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</si>
  <si>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</si>
  <si>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</si>
  <si>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</si>
  <si>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</si>
  <si>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</si>
  <si>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</si>
  <si>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</si>
  <si>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</si>
  <si>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</si>
  <si>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</si>
  <si>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</si>
  <si>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</si>
  <si>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</si>
  <si>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</si>
  <si>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</si>
  <si>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</si>
  <si>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</si>
  <si>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</si>
  <si>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</si>
  <si>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</si>
  <si>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</si>
  <si>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</si>
  <si>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</si>
  <si>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</si>
  <si>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</si>
  <si>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</si>
  <si>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</si>
  <si>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</si>
  <si>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</si>
  <si>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</si>
  <si>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</si>
  <si>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</si>
  <si>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</si>
  <si>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</si>
  <si>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</si>
  <si>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</si>
  <si>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</si>
  <si>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</si>
  <si>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</si>
  <si>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</si>
  <si>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</si>
  <si>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</si>
  <si>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</si>
  <si>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</si>
  <si>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</si>
  <si>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</si>
  <si>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</si>
  <si>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</si>
  <si>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</si>
  <si>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</si>
  <si>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</si>
  <si>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</si>
  <si>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</si>
  <si>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</si>
  <si>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</si>
  <si>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</si>
  <si>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</si>
  <si>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</si>
  <si>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</si>
  <si>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</si>
  <si>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</si>
  <si>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</si>
  <si>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</si>
  <si>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</si>
  <si>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</si>
  <si>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</si>
  <si>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</si>
  <si>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</si>
  <si>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</si>
  <si>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</si>
  <si>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</si>
  <si>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</si>
  <si>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</si>
  <si>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</si>
  <si>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</si>
  <si>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</si>
  <si>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</si>
  <si>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</si>
  <si>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</si>
  <si>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</si>
  <si>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</si>
  <si>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</si>
  <si>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</si>
  <si>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</si>
  <si>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</si>
  <si>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</si>
  <si>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</si>
  <si>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</si>
  <si>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</si>
  <si>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</si>
  <si>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</si>
  <si>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</si>
  <si>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</si>
  <si>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</si>
  <si>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</si>
  <si>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</si>
  <si>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</si>
  <si>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</si>
  <si>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</si>
  <si>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</si>
  <si>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</si>
  <si>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</si>
  <si>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</si>
  <si>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</si>
  <si>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</si>
  <si>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</si>
  <si>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</si>
  <si>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</si>
  <si>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</si>
  <si>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</si>
  <si>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</si>
  <si>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</si>
  <si>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</si>
  <si>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</si>
  <si>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</si>
  <si>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</si>
  <si>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</si>
  <si>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</si>
  <si>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</si>
  <si>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</si>
  <si>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</si>
  <si>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</si>
  <si>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</si>
  <si>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</si>
  <si>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</si>
  <si>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</si>
  <si>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</si>
  <si>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</si>
  <si>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</si>
  <si>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</si>
  <si>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</si>
  <si>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</si>
  <si>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</si>
  <si>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</si>
  <si>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</si>
  <si>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</si>
  <si>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</si>
  <si>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</si>
  <si>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</si>
  <si>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</si>
  <si>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</si>
  <si>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</si>
  <si>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</si>
  <si>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</si>
  <si>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</si>
  <si>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</si>
  <si>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</si>
  <si>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</si>
  <si>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</si>
  <si>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</si>
  <si>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</si>
  <si>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</si>
  <si>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</si>
  <si>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</si>
  <si>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</si>
  <si>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</si>
  <si>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</si>
  <si>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</si>
  <si>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</si>
  <si>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</si>
  <si>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</si>
  <si>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</si>
  <si>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</si>
  <si>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</si>
  <si>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</si>
  <si>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</si>
  <si>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</si>
  <si>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</si>
  <si>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</si>
  <si>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</si>
  <si>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</si>
  <si>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</si>
  <si>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</si>
  <si>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</si>
  <si>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</si>
  <si>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</si>
  <si>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</si>
  <si>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</si>
  <si>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</si>
  <si>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</si>
  <si>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</si>
  <si>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</si>
  <si>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</si>
  <si>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</si>
  <si>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</si>
  <si>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</si>
  <si>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</si>
  <si>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</si>
  <si>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</si>
  <si>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</si>
  <si>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</si>
  <si>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</si>
  <si>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</si>
  <si>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</si>
  <si>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</si>
  <si>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</si>
  <si>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</si>
  <si>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</si>
  <si>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</si>
  <si>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</si>
  <si>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</si>
  <si>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</si>
  <si>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</si>
  <si>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</si>
  <si>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</si>
  <si>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</si>
  <si>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</si>
  <si>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</si>
  <si>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</si>
  <si>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</si>
  <si>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</si>
  <si>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</si>
  <si>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</si>
  <si>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</si>
  <si>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</si>
  <si>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</si>
  <si>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</si>
  <si>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</si>
  <si>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</si>
  <si>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</si>
  <si>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</si>
  <si>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</si>
  <si>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</si>
  <si>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</si>
  <si>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</si>
  <si>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</si>
  <si>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</si>
  <si>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</si>
  <si>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</si>
  <si>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</si>
  <si>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</si>
  <si>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</si>
  <si>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</si>
  <si>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</si>
  <si>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</si>
  <si>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</si>
  <si>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</si>
  <si>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</si>
  <si>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</si>
  <si>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</si>
  <si>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</si>
  <si>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</si>
  <si>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</si>
  <si>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</si>
  <si>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</si>
  <si>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</si>
  <si>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</si>
  <si>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</si>
  <si>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</si>
  <si>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</si>
  <si>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</si>
  <si>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</si>
  <si>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</si>
  <si>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</si>
  <si>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</si>
  <si>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</si>
  <si>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</si>
  <si>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</si>
  <si>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</si>
  <si>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</si>
  <si>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</si>
  <si>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</si>
  <si>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</si>
  <si>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</si>
  <si>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</si>
  <si>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</si>
  <si>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</si>
  <si>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</si>
  <si>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</si>
  <si>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</si>
  <si>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</si>
  <si>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</si>
  <si>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</si>
  <si>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</si>
  <si>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</si>
  <si>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</si>
  <si>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</si>
  <si>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</si>
  <si>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</si>
  <si>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</si>
  <si>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</si>
  <si>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</si>
  <si>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</si>
  <si>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</si>
  <si>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</si>
  <si>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</si>
  <si>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</si>
  <si>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</si>
  <si>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</si>
  <si>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</si>
  <si>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</si>
  <si>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</si>
  <si>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</si>
  <si>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</si>
  <si>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</si>
  <si>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</si>
  <si>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</si>
  <si>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</si>
  <si>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</si>
  <si>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</si>
  <si>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</si>
  <si>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</si>
  <si>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</si>
  <si>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</si>
  <si>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</si>
  <si>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</si>
  <si>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</si>
  <si>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</si>
  <si>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</si>
  <si>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</si>
  <si>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</si>
  <si>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</si>
  <si>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</si>
  <si>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</si>
  <si>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</si>
  <si>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</si>
  <si>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</si>
  <si>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</si>
  <si>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</si>
  <si>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</si>
  <si>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</si>
  <si>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</si>
  <si>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</si>
  <si>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</si>
  <si>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</si>
  <si>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</si>
  <si>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</si>
  <si>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</si>
  <si>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</si>
  <si>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</si>
  <si>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</si>
  <si>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</si>
  <si>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</si>
  <si>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</si>
  <si>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</si>
  <si>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</si>
  <si>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</si>
  <si>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</si>
  <si>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</si>
  <si>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</si>
  <si>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</si>
  <si>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</si>
  <si>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</si>
  <si>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</si>
  <si>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</si>
  <si>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</si>
  <si>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</si>
  <si>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</si>
  <si>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</si>
  <si>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</si>
  <si>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</si>
  <si>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</si>
  <si>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</si>
  <si>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</si>
  <si>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</si>
  <si>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</si>
  <si>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</si>
  <si>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</si>
  <si>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</si>
  <si>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</si>
  <si>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</si>
  <si>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</si>
  <si>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</si>
  <si>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</si>
  <si>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</si>
  <si>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</si>
  <si>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</si>
  <si>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</si>
  <si>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</si>
  <si>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</si>
  <si>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</si>
  <si>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</si>
  <si>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</si>
  <si>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</si>
  <si>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</si>
  <si>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</si>
  <si>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</si>
  <si>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</si>
  <si>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</si>
  <si>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</si>
  <si>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</si>
  <si>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</si>
  <si>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</si>
  <si>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</si>
  <si>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</si>
  <si>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</si>
  <si>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</si>
  <si>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</si>
  <si>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</si>
  <si>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</si>
  <si>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</si>
  <si>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</si>
  <si>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</si>
  <si>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</si>
  <si>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</si>
  <si>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</si>
  <si>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</si>
  <si>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</si>
  <si>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</si>
  <si>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</si>
  <si>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</si>
  <si>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</si>
  <si>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</si>
  <si>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</si>
  <si>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</si>
  <si>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</si>
  <si>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</si>
  <si>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</si>
  <si>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</si>
  <si>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</si>
  <si>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</si>
  <si>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</si>
  <si>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</si>
  <si>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</si>
  <si>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</si>
  <si>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</si>
  <si>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</si>
  <si>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</si>
  <si>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</si>
  <si>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</si>
  <si>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</si>
  <si>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</si>
  <si>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</si>
  <si>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</si>
  <si>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</si>
  <si>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</si>
  <si>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</si>
  <si>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</si>
  <si>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</si>
  <si>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</si>
  <si>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</si>
  <si>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</si>
  <si>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</si>
  <si>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</si>
  <si>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</si>
  <si>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</si>
  <si>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</si>
  <si>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</si>
  <si>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</si>
  <si>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</si>
  <si>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</si>
  <si>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</si>
  <si>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</si>
  <si>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</si>
  <si>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</si>
  <si>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</si>
  <si>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</si>
  <si>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</si>
  <si>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</si>
  <si>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</si>
  <si>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</si>
  <si>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</si>
  <si>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</si>
  <si>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</si>
  <si>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</si>
  <si>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</si>
  <si>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</si>
  <si>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</si>
  <si>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</si>
  <si>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</si>
  <si>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</si>
  <si>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</si>
  <si>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</si>
  <si>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</si>
  <si>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</si>
  <si>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</si>
  <si>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</si>
  <si>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</si>
  <si>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</si>
  <si>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</si>
  <si>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</si>
  <si>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</si>
  <si>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</si>
  <si>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</si>
  <si>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</si>
  <si>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</si>
  <si>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</si>
  <si>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</si>
  <si>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</si>
  <si>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</si>
  <si>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</si>
  <si>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</si>
  <si>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</si>
  <si>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</si>
  <si>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</si>
  <si>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</si>
  <si>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</si>
  <si>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</si>
  <si>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</si>
  <si>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</si>
  <si>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</si>
  <si>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</si>
  <si>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</si>
  <si>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</si>
  <si>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</si>
  <si>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</si>
  <si>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</si>
  <si>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</si>
  <si>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</si>
  <si>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</si>
  <si>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</si>
  <si>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</si>
  <si>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</si>
  <si>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</si>
  <si>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</si>
  <si>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</si>
  <si>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</si>
  <si>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</si>
  <si>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</si>
  <si>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</si>
  <si>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</si>
  <si>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</si>
  <si>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</si>
  <si>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</si>
  <si>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</si>
  <si>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</si>
  <si>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</si>
  <si>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</si>
  <si>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</si>
  <si>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</si>
  <si>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</si>
  <si>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</si>
  <si>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</si>
  <si>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</si>
  <si>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</si>
  <si>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</si>
  <si>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</si>
  <si>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</si>
  <si>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</si>
  <si>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</si>
  <si>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</si>
  <si>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</si>
  <si>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</si>
  <si>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</si>
  <si>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</si>
  <si>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</si>
  <si>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</si>
  <si>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</si>
  <si>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</si>
  <si>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</si>
  <si>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</si>
  <si>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</si>
  <si>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</si>
  <si>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</si>
  <si>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</si>
  <si>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</si>
  <si>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</si>
  <si>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</si>
  <si>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</si>
  <si>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</si>
  <si>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</si>
  <si>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</si>
  <si>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</si>
  <si>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</si>
  <si>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</si>
  <si>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</si>
  <si>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</si>
  <si>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</si>
  <si>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</si>
  <si>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</si>
  <si>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</si>
  <si>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</si>
  <si>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</si>
  <si>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</si>
  <si>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</si>
  <si>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</si>
  <si>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</si>
  <si>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</si>
  <si>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</si>
  <si>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</si>
  <si>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</si>
  <si>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</si>
  <si>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</si>
  <si>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</si>
  <si>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</si>
  <si>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</si>
  <si>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</si>
  <si>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</si>
  <si>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</si>
  <si>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</si>
  <si>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</si>
  <si>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</si>
  <si>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</si>
  <si>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</si>
  <si>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</si>
  <si>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</si>
  <si>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</si>
  <si>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</si>
  <si>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</si>
  <si>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</si>
  <si>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</si>
  <si>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</si>
  <si>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</si>
  <si>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</si>
  <si>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</si>
  <si>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</si>
  <si>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</si>
  <si>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</si>
  <si>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</si>
  <si>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</si>
  <si>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</si>
  <si>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</si>
  <si>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</si>
  <si>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</si>
  <si>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</si>
  <si>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</si>
  <si>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</si>
  <si>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</si>
  <si>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</si>
  <si>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</si>
  <si>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</si>
  <si>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</si>
  <si>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</si>
  <si>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</si>
  <si>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</si>
  <si>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</si>
  <si>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</si>
  <si>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</si>
  <si>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</si>
  <si>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</si>
  <si>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</si>
  <si>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</si>
  <si>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</si>
  <si>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</si>
  <si>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</si>
  <si>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</si>
  <si>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</si>
  <si>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</si>
  <si>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</si>
  <si>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</si>
  <si>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</si>
  <si>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</si>
  <si>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</si>
  <si>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</si>
  <si>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</si>
  <si>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</si>
  <si>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</si>
  <si>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</si>
  <si>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</si>
  <si>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</si>
  <si>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</si>
  <si>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</si>
  <si>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</si>
  <si>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</si>
  <si>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</si>
  <si>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</si>
  <si>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</si>
  <si>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</si>
  <si>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</si>
  <si>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</si>
  <si>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</si>
  <si>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</si>
  <si>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</si>
  <si>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</si>
  <si>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</si>
  <si>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</si>
  <si>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</si>
  <si>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</si>
  <si>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</si>
  <si>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</si>
  <si>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</si>
  <si>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</si>
  <si>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</si>
  <si>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</si>
  <si>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</si>
  <si>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</si>
  <si>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</si>
  <si>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</si>
  <si>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</si>
  <si>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</si>
  <si>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</si>
  <si>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</si>
  <si>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</si>
  <si>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</si>
  <si>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</si>
  <si>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</si>
  <si>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</si>
  <si>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</si>
  <si>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</si>
  <si>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</si>
  <si>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</si>
  <si>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</si>
  <si>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</si>
  <si>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</si>
  <si>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</si>
  <si>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</si>
  <si>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</si>
  <si>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</si>
  <si>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</si>
  <si>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</si>
  <si>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</si>
  <si>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</si>
  <si>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</si>
  <si>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</si>
  <si>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</si>
  <si>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</si>
  <si>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</si>
  <si>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</si>
  <si>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</si>
  <si>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</si>
  <si>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</si>
  <si>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</si>
  <si>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</si>
  <si>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</si>
  <si>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</si>
  <si>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</si>
  <si>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</si>
  <si>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</si>
  <si>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</si>
  <si>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</si>
  <si>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</si>
  <si>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</si>
  <si>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</si>
  <si>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</si>
  <si>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</si>
  <si>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</si>
  <si>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</si>
  <si>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</si>
  <si>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</si>
  <si>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</si>
  <si>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</si>
  <si>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</si>
  <si>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</si>
  <si>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</si>
  <si>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</si>
  <si>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</si>
  <si>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</si>
  <si>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</si>
  <si>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</si>
  <si>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</si>
  <si>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</si>
  <si>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</si>
  <si>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</si>
  <si>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</si>
  <si>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</si>
  <si>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</si>
  <si>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</si>
  <si>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</si>
  <si>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</si>
  <si>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</si>
  <si>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</si>
  <si>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</si>
  <si>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</si>
  <si>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</si>
  <si>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</si>
  <si>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</si>
  <si>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</si>
  <si>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</si>
  <si>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</si>
  <si>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</si>
  <si>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</si>
  <si>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</si>
  <si>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</si>
  <si>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</si>
  <si>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</si>
  <si>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</si>
  <si>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</si>
  <si>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</si>
  <si>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</si>
  <si>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</si>
  <si>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</si>
  <si>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</si>
  <si>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</si>
  <si>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</si>
  <si>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</si>
  <si>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</si>
  <si>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</si>
  <si>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</si>
  <si>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</si>
  <si>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</si>
  <si>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</si>
  <si>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</si>
  <si>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</si>
  <si>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</si>
  <si>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</si>
  <si>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</si>
  <si>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</si>
  <si>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</si>
  <si>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</si>
  <si>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</si>
  <si>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</si>
  <si>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</si>
  <si>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</si>
  <si>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</si>
  <si>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</si>
  <si>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</si>
  <si>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</si>
  <si>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</si>
  <si>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</si>
  <si>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</si>
  <si>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</si>
  <si>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</si>
  <si>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</si>
  <si>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</si>
  <si>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</si>
  <si>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</si>
  <si>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</si>
  <si>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</si>
  <si>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</si>
  <si>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</si>
  <si>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</si>
  <si>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</si>
  <si>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</si>
  <si>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</si>
  <si>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</si>
  <si>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</si>
  <si>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</si>
  <si>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</si>
  <si>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</si>
  <si>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</si>
  <si>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</si>
  <si>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</si>
  <si>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</si>
  <si>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</si>
  <si>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</si>
  <si>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</si>
  <si>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</si>
  <si>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</si>
  <si>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</si>
  <si>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</si>
  <si>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</si>
  <si>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</si>
  <si>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</si>
  <si>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</si>
  <si>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</si>
  <si>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</si>
  <si>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</si>
  <si>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</si>
  <si>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</si>
  <si>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</si>
  <si>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</si>
  <si>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</si>
  <si>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</si>
  <si>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</si>
  <si>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</si>
  <si>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</si>
  <si>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</si>
  <si>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</si>
  <si>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</si>
  <si>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</si>
  <si>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</si>
  <si>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</si>
  <si>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</si>
  <si>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</si>
  <si>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</si>
  <si>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</si>
  <si>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</si>
  <si>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</si>
  <si>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</si>
  <si>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</si>
  <si>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</si>
  <si>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</si>
  <si>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</si>
  <si>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</si>
  <si>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</si>
  <si>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</si>
  <si>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</si>
  <si>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</si>
  <si>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</si>
  <si>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</si>
  <si>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</si>
  <si>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</si>
  <si>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</si>
  <si>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</si>
  <si>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</si>
  <si>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</si>
  <si>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</si>
  <si>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</si>
  <si>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</si>
  <si>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</si>
  <si>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</si>
  <si>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</si>
  <si>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</si>
  <si>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</si>
  <si>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</si>
  <si>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</si>
  <si>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</si>
  <si>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</si>
  <si>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</si>
  <si>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</si>
  <si>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</si>
  <si>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</si>
  <si>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</si>
  <si>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</si>
  <si>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</si>
  <si>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</si>
  <si>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</si>
  <si>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</si>
  <si>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</si>
  <si>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</si>
  <si>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</si>
  <si>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</si>
  <si>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</si>
  <si>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</si>
  <si>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</si>
  <si>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</si>
  <si>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</si>
  <si>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</si>
  <si>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</si>
  <si>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</si>
  <si>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</si>
  <si>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</si>
  <si>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</si>
  <si>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</si>
  <si>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</si>
  <si>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</si>
  <si>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</si>
  <si>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</si>
  <si>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</si>
  <si>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</si>
  <si>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</si>
  <si>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</si>
  <si>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</si>
  <si>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</si>
  <si>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</si>
  <si>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</si>
  <si>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</si>
  <si>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</si>
  <si>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</si>
  <si>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</si>
  <si>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</si>
  <si>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</si>
  <si>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</si>
  <si>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</si>
  <si>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</si>
  <si>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</si>
  <si>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</si>
  <si>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</si>
  <si>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</si>
  <si>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</si>
  <si>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</si>
  <si>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</si>
  <si>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</si>
  <si>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</si>
  <si>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</si>
  <si>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</si>
  <si>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</si>
  <si>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</si>
  <si>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</si>
  <si>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</si>
  <si>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</si>
  <si>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</si>
  <si>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</si>
  <si>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</si>
  <si>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</si>
  <si>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</si>
  <si>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</si>
  <si>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</si>
  <si>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</si>
  <si>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</si>
  <si>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</si>
  <si>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</si>
  <si>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</si>
  <si>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</si>
  <si>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</si>
  <si>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</si>
  <si>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</si>
  <si>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</si>
  <si>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</si>
  <si>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</si>
  <si>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</si>
  <si>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</si>
  <si>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</si>
  <si>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</si>
  <si>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</si>
  <si>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</si>
  <si>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</si>
  <si>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</si>
  <si>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</si>
  <si>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</si>
  <si>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</si>
  <si>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</si>
  <si>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</si>
  <si>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</si>
  <si>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</si>
  <si>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</si>
  <si>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</si>
  <si>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</si>
  <si>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</si>
  <si>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</si>
  <si>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</si>
  <si>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</si>
  <si>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</si>
  <si>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</si>
  <si>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</si>
  <si>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</si>
  <si>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</si>
  <si>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</si>
  <si>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</si>
  <si>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</si>
  <si>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</si>
  <si>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</si>
  <si>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</si>
  <si>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</si>
  <si>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</si>
  <si>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</si>
  <si>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</si>
  <si>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</si>
  <si>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</si>
  <si>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</si>
  <si>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</si>
  <si>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</si>
  <si>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</si>
  <si>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</si>
  <si>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</si>
  <si>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</si>
  <si>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</si>
  <si>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</si>
  <si>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</si>
  <si>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</si>
  <si>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</si>
  <si>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</si>
  <si>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</si>
  <si>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</si>
  <si>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</si>
  <si>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</si>
  <si>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</si>
  <si>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</si>
  <si>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</si>
  <si>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</si>
  <si>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</si>
  <si>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</si>
  <si>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</si>
  <si>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</si>
  <si>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</si>
  <si>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</si>
  <si>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</si>
  <si>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</si>
  <si>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</si>
  <si>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</si>
  <si>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</si>
  <si>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</si>
  <si>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</si>
  <si>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</si>
  <si>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</si>
  <si>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</si>
  <si>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</si>
  <si>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</si>
  <si>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</si>
  <si>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</si>
  <si>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</si>
  <si>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</si>
  <si>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</si>
  <si>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</si>
  <si>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</si>
  <si>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</si>
  <si>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</si>
  <si>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</si>
  <si>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</si>
  <si>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</si>
  <si>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</si>
  <si>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</si>
  <si>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</si>
  <si>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</si>
  <si>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</si>
  <si>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</si>
  <si>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</si>
  <si>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</si>
  <si>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</si>
  <si>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</si>
  <si>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</si>
  <si>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</si>
  <si>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</si>
  <si>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</si>
  <si>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</si>
  <si>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</si>
  <si>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</si>
  <si>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</si>
  <si>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</si>
  <si>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</si>
  <si>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</si>
  <si>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</si>
  <si>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</si>
  <si>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</si>
  <si>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</si>
  <si>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</si>
  <si>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</si>
  <si>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</si>
  <si>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</si>
  <si>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</si>
  <si>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</si>
  <si>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</si>
  <si>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</si>
  <si>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</si>
  <si>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</si>
  <si>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</si>
  <si>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</si>
  <si>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</si>
  <si>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</si>
  <si>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</si>
  <si>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</si>
  <si>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</si>
  <si>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</si>
  <si>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</si>
  <si>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</si>
  <si>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</si>
  <si>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</si>
  <si>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</si>
  <si>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</si>
  <si>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</si>
  <si>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</si>
  <si>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</si>
  <si>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</si>
  <si>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</si>
  <si>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</si>
  <si>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</si>
  <si>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</si>
  <si>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</si>
  <si>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</si>
  <si>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</si>
  <si>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</si>
  <si>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</si>
  <si>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</si>
  <si>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</si>
  <si>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</si>
  <si>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</si>
  <si>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</si>
  <si>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</si>
  <si>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</si>
  <si>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</si>
  <si>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</si>
  <si>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</si>
  <si>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</si>
  <si>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</si>
  <si>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</si>
  <si>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</si>
  <si>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</si>
  <si>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</si>
  <si>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</si>
  <si>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</si>
  <si>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</si>
  <si>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</si>
  <si>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</si>
  <si>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</si>
  <si>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</si>
  <si>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</si>
  <si>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</si>
  <si>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</si>
  <si>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</si>
  <si>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</si>
  <si>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</si>
  <si>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</si>
  <si>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</si>
  <si>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</si>
  <si>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</si>
  <si>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</si>
  <si>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</si>
  <si>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</si>
  <si>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</si>
  <si>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</si>
  <si>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</si>
  <si>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</si>
  <si>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</si>
  <si>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</si>
  <si>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</si>
  <si>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</si>
  <si>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</si>
  <si>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</si>
  <si>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</si>
  <si>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</si>
  <si>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</si>
  <si>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</si>
  <si>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</si>
  <si>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</si>
  <si>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</si>
  <si>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</si>
  <si>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</si>
  <si>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</si>
  <si>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</si>
  <si>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</si>
  <si>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</si>
  <si>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</si>
  <si>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</si>
  <si>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</si>
  <si>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</si>
  <si>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</si>
  <si>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</si>
  <si>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</si>
  <si>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</si>
  <si>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</si>
  <si>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</si>
  <si>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</si>
  <si>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</si>
  <si>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</si>
  <si>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</si>
  <si>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</si>
  <si>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</si>
  <si>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</si>
  <si>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</si>
  <si>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</si>
  <si>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</si>
  <si>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</si>
  <si>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</si>
  <si>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</si>
  <si>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</si>
  <si>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</si>
  <si>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</si>
  <si>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</si>
  <si>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</si>
  <si>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</si>
  <si>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</si>
  <si>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</si>
  <si>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</si>
  <si>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</si>
  <si>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</si>
  <si>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</si>
  <si>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</si>
  <si>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</si>
  <si>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</si>
  <si>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</si>
  <si>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</si>
  <si>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</si>
  <si>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</si>
  <si>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</si>
  <si>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</si>
  <si>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</si>
  <si>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</si>
  <si>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</si>
  <si>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</si>
  <si>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</si>
  <si>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</si>
  <si>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</si>
  <si>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</si>
  <si>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</si>
  <si>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</si>
  <si>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</si>
  <si>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</si>
  <si>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</si>
  <si>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</si>
  <si>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</si>
  <si>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</si>
  <si>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</si>
  <si>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</si>
  <si>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</si>
  <si>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</si>
  <si>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</si>
  <si>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</si>
  <si>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</si>
  <si>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</si>
  <si>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</si>
  <si>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</si>
  <si>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</si>
  <si>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</si>
  <si>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</si>
  <si>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</si>
  <si>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</si>
  <si>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</si>
  <si>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</si>
  <si>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</si>
  <si>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</si>
  <si>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</si>
  <si>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</si>
  <si>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</si>
  <si>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</si>
  <si>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</si>
  <si>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</si>
  <si>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</si>
  <si>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</si>
  <si>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</si>
  <si>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</si>
  <si>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</si>
  <si>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</si>
  <si>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</si>
  <si>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</si>
  <si>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</si>
  <si>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</si>
  <si>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</si>
  <si>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</si>
  <si>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</si>
  <si>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</si>
  <si>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</si>
  <si>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</si>
  <si>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</si>
  <si>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</si>
  <si>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</si>
  <si>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</si>
  <si>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</si>
  <si>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</si>
  <si>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</si>
  <si>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</si>
  <si>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</si>
  <si>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</si>
  <si>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</si>
  <si>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</si>
  <si>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</si>
  <si>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</si>
  <si>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</si>
  <si>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</si>
  <si>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</si>
  <si>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</si>
  <si>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</si>
  <si>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</si>
  <si>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</si>
  <si>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</si>
  <si>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</si>
  <si>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</si>
  <si>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</si>
  <si>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</si>
  <si>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</si>
  <si>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</si>
  <si>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</si>
  <si>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</si>
  <si>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</si>
  <si>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</si>
  <si>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</si>
  <si>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</si>
  <si>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</si>
  <si>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</si>
  <si>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</si>
  <si>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</si>
  <si>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</si>
  <si>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</si>
  <si>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</si>
  <si>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</si>
  <si>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</si>
  <si>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</si>
  <si>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</si>
  <si>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</si>
  <si>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</si>
  <si>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</si>
  <si>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</si>
  <si>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</si>
  <si>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</si>
  <si>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</si>
  <si>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</si>
  <si>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</si>
  <si>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</si>
  <si>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</si>
  <si>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</si>
  <si>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</si>
  <si>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</si>
  <si>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</si>
  <si>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</si>
  <si>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</si>
  <si>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</si>
  <si>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</si>
  <si>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</si>
  <si>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</si>
  <si>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</si>
  <si>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</si>
  <si>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</si>
  <si>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</si>
  <si>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</si>
  <si>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</si>
  <si>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</si>
  <si>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</si>
  <si>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</si>
  <si>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</si>
  <si>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</si>
  <si>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</si>
  <si>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</si>
  <si>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</si>
  <si>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</si>
  <si>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</si>
  <si>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</si>
  <si>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</si>
  <si>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</si>
  <si>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</si>
  <si>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</si>
  <si>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</si>
  <si>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</si>
  <si>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</si>
  <si>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</si>
  <si>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</si>
  <si>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</si>
  <si>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</si>
  <si>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</si>
  <si>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</si>
  <si>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</si>
  <si>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</si>
  <si>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</si>
  <si>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</si>
  <si>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</si>
  <si>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</si>
  <si>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</si>
  <si>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</si>
  <si>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</si>
  <si>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</si>
  <si>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</si>
  <si>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</si>
  <si>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</si>
  <si>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</si>
  <si>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</si>
  <si>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</si>
  <si>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</si>
  <si>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</si>
  <si>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</si>
  <si>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</si>
  <si>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</si>
  <si>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</si>
  <si>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</si>
  <si>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</si>
  <si>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</si>
  <si>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</si>
  <si>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</si>
  <si>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</si>
  <si>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</si>
  <si>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</si>
  <si>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</si>
  <si>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</si>
  <si>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</si>
  <si>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</si>
  <si>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</si>
  <si>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</si>
  <si>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</si>
  <si>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</si>
  <si>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</si>
  <si>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</si>
  <si>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</si>
  <si>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</si>
  <si>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</si>
  <si>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</si>
  <si>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</si>
  <si>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</si>
  <si>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</si>
  <si>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</si>
  <si>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</si>
  <si>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</si>
  <si>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</si>
  <si>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</si>
  <si>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</si>
  <si>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</si>
  <si>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</si>
  <si>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</si>
  <si>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</si>
  <si>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</si>
  <si>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</si>
  <si>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</si>
  <si>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</si>
  <si>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</si>
  <si>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</si>
  <si>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</si>
  <si>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</si>
  <si>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</si>
  <si>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</si>
  <si>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</si>
  <si>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</si>
  <si>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</si>
  <si>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</si>
  <si>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</si>
  <si>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</si>
  <si>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</si>
  <si>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</si>
  <si>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</si>
  <si>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</si>
  <si>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</si>
  <si>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</si>
  <si>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</si>
  <si>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</si>
  <si>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</si>
  <si>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</si>
  <si>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</si>
  <si>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</si>
  <si>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</si>
  <si>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</si>
  <si>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</si>
  <si>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</si>
  <si>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</si>
  <si>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</si>
  <si>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</si>
  <si>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</si>
  <si>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</si>
  <si>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</si>
  <si>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</si>
  <si>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</si>
  <si>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</si>
  <si>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</si>
  <si>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</si>
  <si>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</si>
  <si>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</si>
  <si>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</si>
  <si>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</si>
  <si>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</si>
  <si>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</si>
  <si>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</si>
  <si>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</si>
  <si>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</si>
  <si>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</si>
  <si>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</si>
  <si>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</si>
  <si>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</si>
  <si>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</si>
  <si>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</si>
  <si>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</si>
  <si>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</si>
  <si>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</si>
  <si>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</si>
  <si>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</si>
  <si>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</si>
  <si>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</si>
  <si>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</si>
  <si>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</si>
  <si>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</si>
  <si>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</si>
  <si>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</si>
  <si>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</si>
  <si>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</si>
  <si>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</si>
  <si>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</si>
  <si>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</si>
  <si>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</si>
  <si>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</si>
  <si>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</si>
  <si>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</si>
  <si>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</si>
  <si>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</si>
  <si>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</si>
  <si>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</si>
  <si>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</si>
  <si>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</si>
  <si>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</si>
  <si>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</si>
  <si>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</si>
  <si>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</si>
  <si>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</si>
  <si>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</si>
  <si>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</si>
  <si>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</si>
  <si>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</si>
  <si>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</si>
  <si>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</si>
  <si>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</si>
  <si>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</si>
  <si>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</si>
  <si>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</si>
  <si>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</si>
  <si>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</si>
  <si>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</si>
  <si>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</si>
  <si>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</si>
  <si>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</si>
  <si>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</si>
  <si>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</si>
  <si>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</si>
  <si>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</si>
  <si>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</si>
  <si>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</si>
  <si>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</si>
  <si>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</si>
  <si>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</si>
  <si>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</si>
  <si>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</si>
  <si>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</si>
  <si>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</si>
  <si>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</si>
  <si>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</si>
  <si>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</si>
  <si>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</si>
  <si>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</si>
  <si>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</si>
  <si>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</si>
  <si>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</si>
  <si>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</si>
  <si>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</si>
  <si>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</si>
  <si>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</si>
  <si>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</si>
  <si>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</si>
  <si>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</si>
  <si>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</si>
  <si>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</si>
  <si>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</si>
  <si>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</si>
  <si>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</si>
  <si>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</si>
  <si>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</si>
  <si>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</si>
  <si>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</si>
  <si>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</si>
  <si>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</si>
  <si>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</si>
  <si>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</si>
  <si>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</si>
  <si>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</si>
  <si>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</si>
  <si>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</si>
  <si>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</si>
  <si>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</si>
  <si>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</si>
  <si>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</si>
  <si>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</si>
  <si>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</si>
  <si>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</si>
  <si>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</si>
  <si>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</si>
  <si>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</si>
  <si>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</si>
  <si>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</si>
  <si>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</si>
  <si>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</si>
  <si>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</si>
  <si>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</si>
  <si>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</si>
  <si>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</si>
  <si>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</si>
  <si>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</si>
  <si>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</si>
  <si>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</si>
  <si>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</si>
  <si>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</si>
  <si>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</si>
  <si>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</si>
  <si>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</si>
  <si>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</si>
  <si>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</si>
  <si>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</si>
  <si>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</si>
  <si>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</si>
  <si>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</si>
  <si>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</si>
  <si>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</si>
  <si>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</si>
  <si>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</si>
  <si>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</si>
  <si>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</si>
  <si>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</si>
  <si>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</si>
  <si>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</si>
  <si>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</si>
  <si>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</si>
  <si>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</si>
  <si>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</si>
  <si>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</si>
  <si>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</si>
  <si>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</si>
  <si>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</si>
  <si>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</si>
  <si>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</si>
  <si>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</si>
  <si>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</si>
  <si>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</si>
  <si>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</si>
  <si>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</si>
  <si>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</si>
  <si>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</si>
  <si>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</si>
  <si>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</si>
  <si>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</si>
  <si>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</si>
  <si>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</si>
  <si>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</si>
  <si>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</si>
  <si>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</si>
  <si>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</si>
  <si>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</si>
  <si>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</si>
  <si>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</si>
  <si>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</si>
  <si>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</si>
  <si>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</si>
  <si>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</si>
  <si>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</si>
  <si>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</si>
  <si>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</si>
  <si>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</si>
  <si>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</si>
  <si>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</si>
  <si>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</si>
  <si>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</si>
  <si>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</si>
  <si>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</si>
  <si>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</si>
  <si>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</si>
  <si>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</si>
  <si>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</si>
  <si>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</si>
  <si>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</si>
  <si>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</si>
  <si>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</si>
  <si>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</si>
  <si>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</si>
  <si>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</si>
  <si>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</si>
  <si>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</si>
  <si>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</si>
  <si>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</si>
  <si>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</si>
  <si>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</si>
  <si>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</si>
  <si>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</si>
  <si>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</si>
  <si>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</si>
  <si>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</si>
  <si>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</si>
  <si>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</si>
  <si>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</si>
  <si>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</si>
  <si>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</si>
  <si>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</si>
  <si>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</si>
  <si>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</si>
  <si>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</si>
  <si>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</si>
  <si>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</si>
  <si>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</si>
  <si>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</si>
  <si>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</si>
  <si>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</si>
  <si>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</si>
  <si>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</si>
  <si>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</si>
  <si>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</si>
  <si>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</si>
  <si>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</si>
  <si>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</si>
  <si>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</si>
  <si>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</si>
  <si>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</si>
  <si>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</si>
  <si>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</si>
  <si>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</si>
  <si>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</si>
  <si>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</si>
  <si>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</si>
  <si>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</si>
  <si>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</si>
  <si>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</si>
  <si>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</si>
  <si>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</si>
  <si>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</si>
  <si>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</si>
  <si>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</si>
  <si>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</si>
  <si>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</si>
  <si>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</si>
  <si>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</si>
  <si>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</si>
  <si>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</si>
  <si>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</si>
  <si>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</si>
  <si>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</si>
  <si>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</si>
  <si>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</si>
  <si>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</si>
  <si>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</si>
  <si>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</si>
  <si>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</si>
  <si>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</si>
  <si>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</si>
  <si>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</si>
  <si>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</si>
  <si>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</si>
  <si>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</si>
  <si>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</si>
  <si>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</si>
  <si>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</si>
  <si>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</si>
  <si>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</si>
  <si>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</si>
  <si>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</si>
  <si>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</si>
  <si>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</si>
  <si>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</si>
  <si>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</si>
  <si>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</si>
  <si>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</si>
  <si>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</si>
  <si>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</si>
  <si>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</si>
  <si>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</si>
  <si>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</si>
  <si>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</si>
  <si>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</si>
  <si>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</si>
  <si>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</si>
  <si>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</si>
  <si>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</si>
  <si>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</si>
  <si>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</si>
  <si>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</si>
  <si>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</si>
  <si>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</si>
  <si>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</si>
  <si>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</si>
  <si>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</si>
  <si>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</si>
  <si>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</si>
  <si>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</si>
  <si>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</si>
  <si>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</si>
  <si>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</si>
  <si>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</si>
  <si>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</si>
  <si>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</si>
  <si>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</si>
  <si>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</si>
  <si>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</si>
  <si>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</si>
  <si>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</si>
  <si>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</si>
  <si>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</si>
  <si>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</si>
  <si>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</si>
  <si>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</si>
  <si>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</si>
  <si>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</si>
  <si>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</si>
  <si>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</si>
  <si>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</si>
  <si>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</si>
  <si>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</si>
  <si>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</si>
  <si>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</si>
  <si>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</si>
  <si>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</si>
  <si>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</si>
  <si>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</si>
  <si>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</si>
  <si>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</si>
  <si>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</si>
  <si>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</si>
  <si>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</si>
  <si>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</si>
  <si>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</si>
  <si>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</si>
  <si>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</si>
  <si>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</si>
  <si>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</si>
  <si>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</si>
  <si>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</si>
  <si>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</si>
  <si>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</si>
  <si>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</si>
  <si>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</si>
  <si>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</si>
  <si>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</si>
  <si>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</si>
  <si>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</si>
  <si>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</si>
  <si>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</si>
  <si>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</si>
  <si>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</si>
  <si>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</si>
  <si>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</si>
  <si>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</si>
  <si>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</si>
  <si>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</si>
  <si>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</si>
  <si>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</si>
  <si>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</si>
  <si>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</si>
  <si>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</si>
  <si>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</si>
  <si>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</si>
  <si>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</si>
  <si>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</si>
  <si>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</si>
  <si>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</si>
  <si>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</si>
  <si>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</si>
  <si>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</si>
  <si>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</si>
  <si>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</si>
  <si>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</si>
  <si>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</si>
  <si>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</si>
  <si>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</si>
  <si>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</si>
  <si>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</si>
  <si>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</si>
  <si>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</si>
  <si>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</si>
  <si>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</si>
  <si>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</si>
  <si>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</si>
  <si>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</si>
  <si>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</si>
  <si>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</si>
  <si>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</si>
  <si>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</si>
  <si>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</si>
  <si>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</si>
  <si>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</si>
  <si>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</si>
  <si>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</si>
  <si>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</si>
  <si>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</si>
  <si>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</si>
  <si>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</si>
  <si>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</si>
  <si>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</si>
  <si>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</si>
  <si>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</si>
  <si>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</si>
  <si>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</si>
  <si>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</si>
  <si>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</si>
  <si>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</si>
  <si>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</si>
  <si>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</si>
  <si>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</si>
  <si>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</si>
  <si>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</si>
  <si>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</si>
  <si>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</si>
  <si>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</si>
  <si>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</si>
  <si>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</si>
  <si>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</si>
  <si>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</si>
  <si>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</si>
  <si>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</si>
  <si>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</si>
  <si>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</si>
  <si>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</si>
  <si>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</si>
  <si>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</si>
  <si>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</si>
  <si>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</si>
  <si>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</si>
  <si>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</si>
  <si>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</si>
  <si>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</si>
  <si>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</si>
  <si>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</si>
  <si>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</si>
  <si>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</si>
  <si>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</si>
  <si>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</si>
  <si>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</si>
  <si>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</si>
  <si>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</si>
  <si>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</si>
  <si>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</si>
  <si>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</si>
  <si>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</si>
  <si>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</si>
  <si>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</si>
  <si>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</si>
  <si>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</si>
  <si>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</si>
  <si>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</si>
  <si>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</si>
  <si>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</si>
  <si>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</si>
  <si>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</si>
  <si>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</si>
  <si>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</si>
  <si>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</si>
  <si>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</si>
  <si>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</si>
  <si>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</si>
  <si>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</si>
  <si>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</si>
  <si>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</si>
  <si>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</si>
  <si>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</si>
  <si>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</si>
  <si>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</si>
  <si>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</si>
  <si>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</si>
  <si>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</si>
  <si>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</si>
  <si>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</si>
  <si>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</si>
  <si>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</si>
  <si>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</si>
  <si>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</si>
  <si>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</si>
  <si>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</si>
  <si>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</si>
  <si>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</si>
  <si>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</si>
  <si>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</si>
  <si>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</si>
  <si>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</si>
  <si>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</si>
  <si>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</si>
  <si>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</si>
  <si>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</si>
  <si>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</si>
  <si>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</si>
  <si>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</si>
  <si>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</si>
  <si>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</si>
  <si>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</si>
  <si>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</si>
  <si>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</si>
  <si>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</si>
  <si>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</si>
  <si>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</si>
  <si>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</si>
  <si>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</si>
  <si>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</si>
  <si>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</si>
  <si>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</si>
  <si>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</si>
  <si>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</si>
  <si>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</si>
  <si>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</si>
  <si>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</si>
  <si>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</si>
  <si>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</si>
  <si>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</si>
  <si>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</si>
  <si>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</si>
  <si>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</si>
  <si>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</si>
  <si>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</si>
  <si>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</si>
  <si>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</si>
  <si>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</si>
  <si>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</si>
  <si>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</si>
  <si>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</si>
  <si>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</si>
  <si>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</si>
  <si>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</si>
  <si>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</si>
  <si>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</si>
  <si>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</si>
  <si>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</si>
  <si>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</si>
  <si>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</si>
  <si>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</si>
  <si>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</si>
  <si>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</si>
  <si>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</si>
  <si>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</si>
  <si>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</si>
  <si>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</si>
  <si>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</si>
  <si>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</si>
  <si>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</si>
  <si>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</si>
  <si>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</si>
  <si>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</si>
  <si>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</si>
  <si>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</si>
  <si>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</si>
  <si>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</si>
  <si>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</si>
  <si>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</si>
  <si>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</si>
  <si>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</si>
  <si>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</si>
  <si>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</si>
  <si>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</si>
  <si>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</si>
  <si>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</si>
  <si>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</si>
  <si>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</si>
  <si>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</si>
  <si>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</si>
  <si>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</si>
  <si>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</si>
  <si>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</si>
  <si>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</si>
  <si>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</si>
  <si>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</si>
  <si>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</si>
  <si>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</si>
  <si>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</si>
  <si>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</si>
  <si>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</si>
  <si>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</si>
  <si>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</si>
  <si>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</si>
  <si>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</si>
  <si>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</si>
  <si>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</si>
  <si>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</si>
  <si>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</si>
  <si>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</si>
  <si>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</si>
  <si>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</si>
  <si>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</si>
  <si>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</si>
  <si>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</si>
  <si>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</si>
  <si>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</si>
  <si>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</si>
  <si>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</si>
  <si>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</si>
  <si>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</si>
  <si>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</si>
  <si>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</si>
  <si>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</si>
  <si>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</si>
  <si>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</si>
  <si>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</si>
  <si>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</si>
  <si>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</si>
  <si>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</si>
  <si>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</si>
  <si>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</si>
  <si>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</si>
  <si>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</si>
  <si>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</si>
  <si>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</si>
  <si>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</si>
  <si>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</si>
  <si>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</si>
  <si>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</si>
  <si>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</si>
  <si>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</si>
  <si>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</si>
  <si>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</si>
  <si>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</si>
  <si>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</si>
  <si>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</si>
  <si>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</si>
  <si>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</si>
  <si>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</si>
  <si>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</si>
  <si>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</si>
  <si>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</si>
  <si>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</si>
  <si>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</si>
  <si>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</si>
  <si>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</si>
  <si>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</si>
  <si>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</si>
  <si>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</si>
  <si>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</si>
  <si>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</si>
  <si>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</si>
  <si>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</si>
  <si>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</si>
  <si>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</si>
  <si>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</si>
  <si>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</si>
  <si>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</si>
  <si>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</si>
  <si>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</si>
  <si>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</si>
  <si>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</si>
  <si>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</si>
  <si>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</si>
  <si>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</si>
  <si>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</si>
  <si>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</si>
  <si>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</si>
  <si>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</si>
  <si>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</si>
  <si>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80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</si>
  <si>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</si>
  <si>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</si>
  <si>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</si>
  <si>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</si>
  <si>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</si>
  <si>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</si>
  <si>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</si>
  <si>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</si>
  <si>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</si>
  <si>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</si>
  <si>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</si>
  <si>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</si>
  <si>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</si>
  <si>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</si>
  <si>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</si>
  <si>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</si>
  <si>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</si>
  <si>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</si>
  <si>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</si>
  <si>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</si>
  <si>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</si>
  <si>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</si>
  <si>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</si>
  <si>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</si>
  <si>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</si>
  <si>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</si>
  <si>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</si>
  <si>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</si>
  <si>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</si>
  <si>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</si>
  <si>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</si>
  <si>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</si>
  <si>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</si>
  <si>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</si>
  <si>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</si>
  <si>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</si>
  <si>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</si>
  <si>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</si>
  <si>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</si>
  <si>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</si>
  <si>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</si>
  <si>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</si>
  <si>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</si>
  <si>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</si>
  <si>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</si>
  <si>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</si>
  <si>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</si>
  <si>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</si>
  <si>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</si>
  <si>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</si>
  <si>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</si>
  <si>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</si>
  <si>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</si>
  <si>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</si>
  <si>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</si>
  <si>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</si>
  <si>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</si>
  <si>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</si>
  <si>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</si>
  <si>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</si>
  <si>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</si>
  <si>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</si>
  <si>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</si>
  <si>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</si>
  <si>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</si>
  <si>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</si>
  <si>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</si>
  <si>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</si>
  <si>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</si>
  <si>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</si>
  <si>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</si>
  <si>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</si>
  <si>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</si>
  <si>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</si>
  <si>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</si>
  <si>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</si>
  <si>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</si>
  <si>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</si>
  <si>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</si>
  <si>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</si>
  <si>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</si>
  <si>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</si>
  <si>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</si>
  <si>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</si>
  <si>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</si>
  <si>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</si>
  <si>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</si>
  <si>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</si>
  <si>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</si>
  <si>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</si>
  <si>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</si>
  <si>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</si>
  <si>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</si>
  <si>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</si>
  <si>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</si>
  <si>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</si>
  <si>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 xml:space="preserve">PCM-20251019-00000820 </t>
  </si>
  <si>
    <t>EM team on the way need 20 Min</t>
  </si>
  <si>
    <t>PCM-20251019-00000936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</si>
  <si>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</si>
  <si>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</si>
  <si>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</si>
  <si>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</si>
  <si>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</si>
  <si>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</si>
  <si>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</si>
  <si>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</si>
  <si>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</si>
  <si>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</si>
  <si>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</si>
  <si>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</si>
  <si>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</si>
  <si>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</si>
  <si>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</si>
  <si>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</si>
  <si>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</si>
  <si>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</si>
  <si>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TT-20251019-00742 // NA</t>
  </si>
  <si>
    <t>Emergency</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</si>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</sst>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286.49865949073865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6.0033469907357357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5.8254398143617436E-2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45949.447085416665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45949.447085416665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45949.447085416665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45949.447085416665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45949.447085416665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45949.447085416665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45949.447085416665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45949.447085416665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45949.447085416665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45949.447085416665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45949.447085416665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45949.447085416665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45949.447085416665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45949.447085416665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45949.447085416665</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45949.447085416665</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45949.447085416665</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45949.447085416665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45949.447085416665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45949.447085416665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45949.447085416665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45949.447085416665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45949.447085416665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45949.447085416665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45949.447085416665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45949.447085416665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45949.447085416665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45949.447085416665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45949.447085416665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45949.447085416665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45949.447085416665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45949.447085416665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45949.447085416665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45949.447085416665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45949.447085416665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45949.447085416665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45949.447085416665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45949.447085416665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45949.447085416665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45949.447085416665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45949.447085416665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45949.447085416665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45949.447085416665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45949.447085416665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45949.447085416665</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45949.447085416665</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45949.447085416665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45949.447085416665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45949.447085416665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45949.447085416665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45949.447085416665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45949.447085416665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45949.447085416665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45949.447085416665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45949.447085416665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45949.447085416665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45949.447085416665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45949.447085416665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45949.447085416665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45949.447085416665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45949.447085416665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45949.447085416665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45949.447085416665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45949.447085416665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45949.447085416665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45949.447085416665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45949.447085416665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45949.447085416665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45949.447085416665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45949.447085416665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45949.447085416665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45949.447085416665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45949.447085416665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45949.447085416665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45949.447085416665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45949.447085416665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45949.447085416665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45949.447085416665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45949.447085416665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45949.447085416665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45949.447085416665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45949.447085416665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45949.447085416665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45949.447085416665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45949.447085416665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45949.447085416665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45949.447085416665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45949.447085416665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45949.447085416665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45949.447085416665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45949.447085416665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45949.447085416665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45949.447085416665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45949.447085416665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45949.447085416665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45949.447085416665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45949.447085416665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45949.447085416665</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45949.447085416665</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45949.447085416665</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45949.447085416665</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45949.447085416665</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332C7F37-F34C-4A03-B2CA-236249BDAF92}"/>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A7" sqref="A7:X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142.72000208333338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124.44724745370331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4.9513099536998197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8.3022916667687241E-2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45949.447085416665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45949.447085416665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45949.447085416665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45949.447085416665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45949.447085416665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45949.447085416665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45949.447085416665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45949.447085416665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45949.447085416665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45949.447085416665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45949.447085416665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45949.447085416665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45949.447085416665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45949.447085416665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45949.447085416665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45949.447085416665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45949.447085416665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45949.447085416665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45949.447085416665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45949.447085416665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45949.447085416665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45949.447085416665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45949.447085416665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45949.447085416665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45949.447085416665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45949.447085416665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45949.447085416665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45949.447085416665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45949.447085416665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45949.447085416665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45949.447085416665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45949.447085416665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45949.447085416665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45949.447085416665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45949.447085416665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45949.447085416665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45949.447085416665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45949.447085416665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45949.447085416665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45949.447085416665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45949.447085416665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45949.447085416665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45949.447085416665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45949.447085416665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45949.447085416665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45949.447085416665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45949.447085416665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45949.447085416665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45949.447085416665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45949.447085416665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45949.447085416665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45949.447085416665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45949.447085416665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45949.447085416665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45949.447085416665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45949.447085416665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45949.447085416665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45949.447085416665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45949.447085416665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45949.447085416665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45949.447085416665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45949.447085416665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45949.447085416665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45949.447085416665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45949.447085416665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45949.447085416665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45949.447085416665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45949.447085416665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45949.447085416665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45949.447085416665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45949.447085416665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45949.447085416665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45949.447085416665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45949.447085416665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45949.447085416665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45949.447085416665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45949.447085416665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45949.447085416665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45949.447085416665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45949.447085416665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45949.447085416665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45949.447085416665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45949.447085416665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45949.447085416665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45949.447085416665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45949.447085416665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45949.447085416665</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45949.447085416665</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45949.447085416665</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45949.447085416665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45949.447085416665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45949.447085416665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45949.447085416665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45949.447085416665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45949.447085416665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45949.447085416665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45949.447085416665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45949.447085416665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45949.447085416665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45949.447085416665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45949.447085416665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45949.447085416665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45949.447085416665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45949.447085416665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45949.447085416665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45949.447085416665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45949.447085416665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45949.447085416665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45949.447085416665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45949.447085416665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45949.447085416665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45949.447085416665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45949.447085416665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45949.447085416665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45949.447085416665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45949.447085416665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45949.447085416665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45949.447085416665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45949.447085416665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45949.447085416665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45949.447085416665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45949.447085416665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45949.447085416665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45949.447085416665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45949.447085416665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45949.447085416665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45949.447085416665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45949.447085416665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45949.447085416665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45949.447085416665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45949.447085416665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45949.447085416665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45949.447085416665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45949.447085416665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45949.447085416665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45949.447085416665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45949.447085416665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45949.447085416665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45949.447085416665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45949.447085416665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45949.447085416665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45949.447085416665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45949.447085416665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45949.447085416665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45949.447085416665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45949.447085416665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45949.447085416665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45949.447085416665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45949.447085416665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45949.447085416665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45949.447085416665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45949.447085416665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45949.447085416665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45949.447085416665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45949.447085416665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45949.447085416665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45949.447085416665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45949.447085416665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45949.447085416665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45949.447085416665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45949.447085416665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45949.447085416665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45949.447085416665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45949.447085416665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45949.447085416665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45949.447085416665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45949.447085416665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45949.447085416665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45949.447085416665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45949.447085416665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45949.447085416665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45949.447085416665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45949.447085416665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45949.447085416665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45949.447085416665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45949.447085416665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45949.447085416665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45949.447085416665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45949.447085416665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45949.447085416665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45949.447085416665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45949.447085416665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45949.447085416665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45949.447085416665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45949.447085416665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45949.447085416665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45949.447085416665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45949.447085416665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45949.447085416665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45949.447085416665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45949.447085416665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45949.447085416665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45949.447085416665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45949.447085416665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45949.447085416665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45949.447085416665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45949.447085416665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45949.447085416665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45949.447085416665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45949.447085416665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45949.447085416665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45949.447085416665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45949.447085416665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45949.447085416665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45949.447085416665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45949.447085416665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45949.447085416665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45949.447085416665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45949.447085416665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45949.447085416665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45949.447085416665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45949.447085416665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45949.447085416665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45949.447085416665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45949.447085416665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45949.447085416665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45949.447085416665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45949.447085416665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45949.447085416665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45949.447085416665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45949.447085416665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45949.447085416665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45949.447085416665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45949.447085416665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45949.447085416665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45949.447085416665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45949.447085416665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45949.447085416665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45949.447085416665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45949.447085416665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45949.447085416665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45949.447085416665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45949.447085416665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45949.447085416665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45949.447085416665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45949.447085416665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45949.447085416665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45949.447085416665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45949.447085416665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45949.447085416665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45949.447085416665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45949.447085416665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45949.447085416665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45949.447085416665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45949.447085416665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45949.447085416665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45949.447085416665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45949.447085416665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45949.447085416665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45949.447085416665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45949.447085416665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45949.447085416665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45949.447085416665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45949.447085416665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45949.447085416665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45949.447085416665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45949.447085416665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45949.447085416665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45949.447085416665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45949.447085416665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45949.447085416665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45949.447085416665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45949.447085416665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45949.447085416665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45949.447085416665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45949.447085416665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45949.447085416665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45949.447085416665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45949.447085416665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45949.447085416665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45949.447085416665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45949.447085416665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45949.447085416665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45949.447085416665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45949.447085416665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45949.447085416665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45949.447085416665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45949.447085416665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45949.447085416665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45949.447085416665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45949.447085416665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45949.447085416665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45949.447085416665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45949.447085416665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45949.447085416665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45949.447085416665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45949.447085416665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45949.447085416665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45949.447085416665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45949.447085416665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45949.447085416665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45949.447085416665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45949.447085416665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45949.447085416665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45949.447085416665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45949.447085416665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45949.447085416665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45949.447085416665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45949.447085416665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45949.447085416665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45949.447085416665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45949.447085416665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45949.447085416665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45949.447085416665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45949.447085416665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45949.447085416665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45949.447085416665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45949.447085416665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45949.447085416665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45949.447085416665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45949.447085416665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45949.447085416665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45949.447085416665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45949.447085416665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45949.447085416665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45949.447085416665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45949.447085416665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45949.447085416665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45949.447085416665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45949.447085416665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45949.447085416665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45949.447085416665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45949.447085416665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45949.447085416665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45949.447085416665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45949.447085416665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45949.447085416665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45949.447085416665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45949.447085416665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45949.447085416665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45949.447085416665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45949.447085416665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45949.447085416665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45949.447085416665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45949.447085416665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45949.447085416665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45949.447085416665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45949.447085416665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45949.447085416665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45949.447085416665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45949.447085416665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45949.447085416665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45949.447085416665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45949.447085416665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45949.447085416665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45949.447085416665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45949.447085416665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45949.447085416665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45949.447085416665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45949.447085416665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45949.447085416665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45949.447085416665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45949.447085416665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45949.447085416665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45949.447085416665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45949.447085416665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45949.447085416665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45949.447085416665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45949.447085416665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45949.447085416665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45949.447085416665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45949.447085416665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45949.447085416665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45949.447085416665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45949.447085416665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45949.447085416665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45949.447085416665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45949.447085416665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45949.447085416665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45949.447085416665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45949.447085416665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45949.447085416665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45949.447085416665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45949.447085416665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45949.447085416665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45949.447085416665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45949.447085416665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45949.447085416665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45949.447085416665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45949.447085416665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45949.447085416665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45949.447085416665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45949.447085416665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45949.447085416665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45949.447085416665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45949.447085416665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45949.447085416665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45949.447085416665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45949.447085416665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45949.447085416665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45949.447085416665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45949.447085416665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45949.447085416665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45949.447085416665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45949.447085416665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45949.447085416665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45949.447085416665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45949.447085416665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45949.447085416665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45949.447085416665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45949.447085416665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45949.447085416665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45949.447085416665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45949.447085416665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45949.447085416665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45949.447085416665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45949.447085416665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45949.447085416665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45949.447085416665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45949.447085416665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45949.447085416665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45949.447085416665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45949.447085416665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45949.447085416665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45949.447085416665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45949.447085416665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45949.447085416665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45949.447085416665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45949.447085416665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45949.447085416665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45949.447085416665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45949.447085416665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45949.447085416665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45949.447085416665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45949.447085416665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45949.447085416665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45949.447085416665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45949.447085416665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45949.447085416665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45949.447085416665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45949.447085416665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45949.447085416665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45949.447085416665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45949.447085416665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45949.447085416665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45949.447085416665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45949.447085416665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45949.447085416665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45949.447085416665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45949.447085416665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45949.447085416665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45949.447085416665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45949.447085416665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45949.447085416665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45949.447085416665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45949.447085416665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45949.447085416665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45949.447085416665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45949.447085416665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45949.447085416665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45949.447085416665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45949.447085416665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45949.447085416665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45949.447085416665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45949.447085416665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45949.447085416665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45949.447085416665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45949.447085416665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45949.447085416665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45949.447085416665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45949.447085416665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45949.447085416665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45949.447085416665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45949.447085416665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45949.447085416665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45949.447085416665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45949.447085416665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45949.447085416665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45949.447085416665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45949.447085416665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45949.447085416665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45949.447085416665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45949.447085416665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45949.447085416665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45949.447085416665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45949.447085416665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45949.447085416665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45949.447085416665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45949.447085416665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45949.447085416665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45949.447085416665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45949.447085416665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45949.447085416665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45949.447085416665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45949.447085416665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45949.447085416665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45949.447085416665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45949.447085416665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45949.447085416665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45949.447085416665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45949.447085416665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45949.447085416665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45949.447085416665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45949.447085416665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45949.447085416665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45949.447085416665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45949.447085416665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45949.447085416665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45949.447085416665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45949.447085416665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45949.447085416665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45949.447085416665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45949.447085416665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45949.447085416665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45949.447085416665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45949.447085416665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45949.447085416665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45949.447085416665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45949.447085416665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45949.447085416665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45949.447085416665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45949.447085416665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45949.447085416665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45949.447085416665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45949.447085416665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45949.447085416665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45949.447085416665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45949.447085416665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45949.447085416665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45949.447085416665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45949.447085416665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45949.447085416665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45949.447085416665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45949.447085416665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45949.447085416665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45949.447085416665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45949.447085416665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45949.447085416665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45949.447085416665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45949.447085416665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45949.447085416665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45949.447085416665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45949.447085416665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45949.447085416665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45949.447085416665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45949.447085416665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45949.447085416665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45949.447085416665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45949.447085416665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45949.447085416665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45949.447085416665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45949.447085416665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45949.447085416665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45949.447085416665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45949.447085416665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45949.447085416665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45949.447085416665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45949.447085416665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45949.447085416665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45949.447085416665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45949.447085416665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45949.447085416665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45949.447085416665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45949.447085416665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45949.447085416665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45949.447085416665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45949.447085416665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45949.447085416665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45949.447085416665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45949.447085416665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45949.447085416665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45949.447085416665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45949.447085416665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45949.447085416665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45949.447085416665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45949.447085416665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45949.447085416665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45949.447085416665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45949.447085416665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45949.447085416665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45949.447085416665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45949.447085416665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45949.447085416665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45949.447085416665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45949.447085416665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45949.447085416665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45949.447085416665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45949.447085416665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45949.447085416665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45949.447085416665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45949.447085416665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45949.447085416665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45949.447085416665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45949.447085416665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45949.447085416665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45949.447085416665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45949.447085416665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45949.447085416665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45949.447085416665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45949.447085416665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45949.447085416665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45949.447085416665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45949.447085416665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45949.447085416665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45949.447085416665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45949.447085416665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45949.447085416665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45949.447085416665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45949.447085416665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45949.447085416665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45949.447085416665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45949.447085416665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45949.447085416665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45949.447085416665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45949.447085416665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45949.447085416665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45949.447085416665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45949.447085416665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45949.447085416665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45949.447085416665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45949.447085416665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45949.447085416665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45949.447085416665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45949.447085416665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45949.447085416665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45949.447085416665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45949.447085416665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45949.447085416665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45949.447085416665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45949.447085416665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45949.447085416665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45949.447085416665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45949.447085416665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45949.447085416665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45949.447085416665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45949.447085416665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45949.447085416665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45949.447085416665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45949.447085416665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45949.447085416665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45949.447085416665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45949.447085416665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45949.447085416665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45949.447085416665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45949.447085416665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45949.447085416665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45949.447085416665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45949.447085416665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45949.447085416665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45949.447085416665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45949.447085416665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45949.447085416665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45949.447085416665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45949.447085416665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45949.447085416665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45949.447085416665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45949.447085416665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45949.447085416665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45949.447085416665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45949.447085416665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45949.447085416665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45949.447085416665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45949.447085416665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45949.447085416665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45949.447085416665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45949.447085416665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45949.447085416665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45949.447085416665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45949.447085416665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45949.447085416665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45949.447085416665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45949.447085416665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45949.447085416665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45949.447085416665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45949.447085416665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45949.447085416665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45949.447085416665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45949.447085416665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45949.447085416665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45949.447085416665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45949.447085416665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45949.447085416665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45949.447085416665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45949.447085416665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45949.447085416665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45949.447085416665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45949.447085416665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45949.447085416665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45949.447085416665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45949.447085416665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45949.447085416665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45949.447085416665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45949.447085416665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45949.447085416665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45949.447085416665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45949.447085416665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45949.447085416665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45949.447085416665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45949.447085416665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45949.447085416665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45949.447085416665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45949.447085416665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45949.447085416665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45949.447085416665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45949.447085416665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45949.447085416665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45949.447085416665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45949.447085416665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45949.447085416665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45949.447085416665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45949.447085416665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45949.447085416665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45949.447085416665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45949.447085416665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45949.447085416665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45949.447085416665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45949.447085416665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45949.447085416665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45949.447085416665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45949.447085416665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45949.447085416665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45949.447085416665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45949.447085416665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45949.447085416665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45949.447085416665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45949.447085416665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45949.447085416665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45949.447085416665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45949.447085416665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45949.447085416665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45949.447085416665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45949.447085416665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45949.447085416665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45949.447085416665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45949.447085416665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45949.447085416665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45949.447085416665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45949.447085416665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45949.447085416665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45949.447085416665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45949.447085416665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45949.447085416665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45949.447085416665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45949.447085416665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45949.447085416665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45949.447085416665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45949.447085416665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45949.447085416665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45949.447085416665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45949.447085416665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45949.447085416665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45949.447085416665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45949.447085416665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45949.447085416665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45949.447085416665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45949.447085416665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45949.447085416665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45949.447085416665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45949.447085416665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45949.447085416665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45949.447085416665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45949.447085416665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45949.447085416665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45949.447085416665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45949.447085416665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45949.447085416665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45949.447085416665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45949.447085416665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45949.447085416665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45949.447085416665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45949.447085416665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45949.447085416665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45949.447085416665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45949.447085416665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45949.447085416665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45949.447085416665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45949.447085416665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45949.447085416665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45949.447085416665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45949.447085416665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45949.447085416665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45949.447085416665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45949.447085416665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45949.447085416665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45949.447085416665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45949.447085416665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45949.447085416665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45949.447085416665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45949.447085416665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45949.447085416665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45949.447085416665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45949.447085416665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45949.447085416665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45949.447085416665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45949.447085416665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45949.447085416665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45949.447085416665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45949.447085416665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45949.447085416665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45949.447085416665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45949.447085416665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45949.447085416665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45949.447085416665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45949.447085416665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45949.447085416665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45949.447085416665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45949.447085416665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45949.447085416665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45949.447085416665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45949.447085416665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45949.447085416665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45949.447085416665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45949.447085416665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45949.447085416665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45949.447085416665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45949.447085416665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45949.447085416665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45949.447085416665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45949.447085416665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45949.447085416665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45949.447085416665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45949.447085416665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45949.447085416665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45949.447085416665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45949.447085416665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45949.447085416665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45949.447085416665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45949.447085416665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45949.447085416665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45949.447085416665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45949.447085416665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45949.447085416665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45949.447085416665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45949.447085416665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45949.447085416665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45949.447085416665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45949.447085416665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45949.447085416665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45949.447085416665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45949.447085416665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45949.447085416665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45949.447085416665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45949.447085416665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45949.447085416665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45949.447085416665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45949.447085416665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45949.447085416665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45949.447085416665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45949.447085416665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45949.447085416665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45949.447085416665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45949.447085416665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45949.447085416665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45949.447085416665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45949.447085416665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45949.447085416665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45949.447085416665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45949.447085416665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45949.447085416665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45949.447085416665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45949.447085416665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45949.447085416665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45949.447085416665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45949.447085416665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45949.447085416665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45949.447085416665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45949.447085416665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45949.447085416665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45949.447085416665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45949.447085416665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45949.447085416665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45949.447085416665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45949.447085416665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45949.447085416665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45949.447085416665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45949.447085416665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45949.447085416665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45949.447085416665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45949.447085416665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45949.447085416665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45949.447085416665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45949.447085416665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45949.447085416665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45949.447085416665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45949.447085416665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45949.447085416665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45949.447085416665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45949.447085416665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45949.447085416665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45949.447085416665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45949.447085416665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45949.447085416665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45949.447085416665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45949.447085416665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45949.447085416665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45949.447085416665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45949.447085416665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45949.447085416665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45949.447085416665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45949.447085416665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45949.447085416665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45949.447085416665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45949.447085416665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45949.447085416665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45949.447085416665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45949.447085416665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45949.447085416665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45949.447085416665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45949.447085416665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45949.447085416665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45949.447085416665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45949.447085416665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45949.447085416665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45949.447085416665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45949.447085416665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45949.447085416665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45949.447085416665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45949.447085416665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45949.447085416665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45949.447085416665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45949.447085416665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45949.447085416665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45949.447085416665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45949.447085416665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45949.447085416665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45949.447085416665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45949.447085416665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45949.447085416665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45949.447085416665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45949.447085416665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45949.447085416665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45949.447085416665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45949.447085416665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45949.447085416665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45949.447085416665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45949.447085416665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45949.447085416665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45949.447085416665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45949.447085416665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45949.447085416665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45949.447085416665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45949.447085416665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45949.447085416665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45949.447085416665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45949.447085416665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45949.447085416665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45949.447085416665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45949.447085416665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45949.447085416665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45949.447085416665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45949.447085416665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45949.447085416665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45949.447085416665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45949.447085416665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45949.447085416665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45949.447085416665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45949.447085416665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45949.447085416665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45949.447085416665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45949.447085416665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45949.447085416665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45949.447085416665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45949.447085416665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45949.447085416665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45949.447085416665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45949.447085416665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45949.447085416665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45949.447085416665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45949.447085416665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45949.447085416665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45949.447085416665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45949.447085416665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45949.447085416665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45949.447085416665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45949.447085416665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45949.447085416665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45949.447085416665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45949.447085416665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45949.447085416665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45949.447085416665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45949.447085416665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45949.447085416665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45949.447085416665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45949.447085416665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45949.447085416665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45949.447085416665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45949.447085416665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45949.447085416665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45949.447085416665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45949.447085416665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45949.447085416665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45949.447085416665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45949.447085416665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45949.447085416665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45949.447085416665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45949.447085416665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45949.447085416665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45949.447085416665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45949.447085416665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45949.447085416665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45949.447085416665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45949.447085416665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45949.447085416665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45949.447085416665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45949.447085416665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45949.447085416665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45949.447085416665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45949.447085416665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45949.447085416665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45949.447085416665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45949.447085416665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45949.447085416665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45949.447085416665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45949.447085416665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45949.447085416665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45949.447085416665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45949.447085416665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45949.447085416665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45949.447085416665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45949.447085416665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45949.447085416665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45949.447085416665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45949.447085416665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45949.447085416665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45949.447085416665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45949.447085416665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45949.447085416665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45949.447085416665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45949.447085416665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45949.447085416665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45949.447085416665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45949.447085416665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45949.447085416665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45949.447085416665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45949.447085416665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45949.447085416665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45949.447085416665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45949.447085416665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45949.447085416665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45949.447085416665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45949.447085416665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45949.447085416665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45949.447085416665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45949.447085416665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45949.447085416665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45949.447085416665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45949.447085416665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45949.447085416665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45949.447085416665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45949.447085416665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45949.447085416665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45949.447085416665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45949.447085416665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45949.447085416665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45949.447085416665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45949.447085416665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45949.447085416665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45949.447085416665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45949.447085416665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45949.447085416665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45949.447085416665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45949.447085416665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45949.447085416665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45949.447085416665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45949.447085416665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45949.447085416665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45949.447085416665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45949.447085416665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45949.447085416665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45949.447085416665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45949.447085416665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45949.447085416665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45949.447085416665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45949.447085416665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45949.447085416665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45949.447085416665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45949.447085416665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45949.447085416665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45949.447085416665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45949.447085416665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45949.447085416665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45949.447085416665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45949.447085416665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45949.447085416665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45949.447085416665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45949.447085416665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45949.447085416665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45949.447085416665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45949.447085416665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45949.447085416665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45949.447085416665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45949.447085416665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45949.447085416665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45949.447085416665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45949.447085416665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45949.447085416665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45949.447085416665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45949.447085416665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45949.447085416665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45949.447085416665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45949.447085416665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45949.447085416665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45949.447085416665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45949.447085416665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45949.447085416665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45949.447085416665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45949.447085416665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45949.447085416665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45949.447085416665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45949.447085416665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45949.447085416665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45949.447085416665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45949.447085416665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45949.447085416665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45949.447085416665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45949.447085416665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45949.447085416665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45949.447085416665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45949.447085416665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45949.447085416665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45949.447085416665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45949.447085416665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45949.447085416665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45949.447085416665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45949.447085416665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45949.447085416665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45949.447085416665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45949.447085416665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45949.447085416665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45949.447085416665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45949.447085416665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45949.447085416665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45949.447085416665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45949.447085416665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45949.447085416665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45949.447085416665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45949.447085416665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45949.447085416665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45949.447085416665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45949.447085416665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45949.447085416665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45949.447085416665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45949.447085416665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45949.447085416665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45949.447085416665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45949.447085416665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45949.447085416665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45949.447085416665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45949.447085416665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45949.447085416665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45949.447085416665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45949.447085416665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45949.447085416665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45949.447085416665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45949.447085416665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45949.447085416665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45949.447085416665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45949.447085416665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45949.447085416665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45949.447085416665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45949.447085416665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45949.447085416665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45949.447085416665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45949.447085416665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45949.447085416665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45949.447085416665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45949.447085416665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45949.447085416665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45949.447085416665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45949.447085416665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45949.447085416665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45949.447085416665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45949.447085416665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45949.447085416665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45949.447085416665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45949.447085416665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45949.447085416665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45949.447085416665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45949.447085416665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45949.447085416665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45949.447085416665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45949.447085416665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45949.447085416665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45949.447085416665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45949.447085416665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45949.447085416665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45949.447085416665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45949.447085416665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45949.447085416665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45949.447085416665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45949.447085416665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45949.447085416665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45949.447085416665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45949.447085416665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45949.447085416665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45949.447085416665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45949.447085416665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45949.447085416665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45949.447085416665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45949.447085416665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45949.447085416665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45949.447085416665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45949.447085416665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45949.447085416665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45949.447085416665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45949.447085416665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45949.447085416665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45949.447085416665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45949.447085416665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45949.447085416665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45949.447085416665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45949.447085416665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45949.447085416665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45949.447085416665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45949.447085416665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45949.447085416665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45949.447085416665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45949.447085416665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45949.447085416665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45949.447085416665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45949.447085416665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45949.447085416665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45949.447085416665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45949.447085416665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45949.447085416665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45949.447085416665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45949.447085416665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45949.447085416665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45949.447085416665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45949.447085416665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45949.447085416665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45949.447085416665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45949.447085416665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45949.447085416665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45949.447085416665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45949.447085416665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45949.447085416665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45949.447085416665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45949.447085416665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45949.447085416665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45949.447085416665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45949.447085416665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45949.447085416665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45949.447085416665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45949.447085416665</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tabSelected="1" workbookViewId="0">
      <selection activeCell="G15" sqref="G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245.96636782406858</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1.9519928240697482</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01">
        <v>45949.429386574076</v>
      </c>
      <c r="G4" s="126">
        <f ca="1">IFERROR(NOW()-F4,"")</f>
        <v>1.7698842588288244E-2</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39065</v>
      </c>
      <c r="B5" s="121" t="str">
        <f>IFERROR(VLOOKUP(D5,DB!A:K,11,0),"")</f>
        <v>R4</v>
      </c>
      <c r="C5" s="122">
        <v>1</v>
      </c>
      <c r="D5" s="127" t="s">
        <v>35720</v>
      </c>
      <c r="E5" s="100" t="s">
        <v>38964</v>
      </c>
      <c r="F5" s="125">
        <v>45949.429328703707</v>
      </c>
      <c r="G5" s="126">
        <f ca="1">IFERROR(NOW()-F5,"")</f>
        <v>1.7756712957634591E-2</v>
      </c>
      <c r="H5" s="125">
        <v>45949.301261574074</v>
      </c>
      <c r="I5" s="121" t="str">
        <f>IFERROR(VLOOKUP(D5,DB!A:F,6,0),"")</f>
        <v>Generator-SG</v>
      </c>
      <c r="J5" s="121" t="str">
        <f>IFERROR(VLOOKUP(D5,DB!A:G,7,0),"")</f>
        <v>Dead</v>
      </c>
      <c r="K5" s="127" t="s">
        <v>39064</v>
      </c>
      <c r="L5" s="123" t="str">
        <f>IFERROR(VLOOKUP(D5,DB!A:I,9,0),"")</f>
        <v>Latis</v>
      </c>
    </row>
    <row r="6" spans="1:16" ht="15" customHeight="1">
      <c r="A6" s="121" t="s">
        <v>39066</v>
      </c>
      <c r="B6" s="121" t="str">
        <f>IFERROR(VLOOKUP(D6,DB!A:K,11,0),"")</f>
        <v>R4</v>
      </c>
      <c r="C6" s="122">
        <v>1</v>
      </c>
      <c r="D6" s="123" t="s">
        <v>27089</v>
      </c>
      <c r="E6" s="100" t="s">
        <v>38964</v>
      </c>
      <c r="F6" s="125">
        <v>45949.403506944444</v>
      </c>
      <c r="G6" s="126">
        <f ca="1">IFERROR(NOW()-F6,"")</f>
        <v>4.3578472221270204E-2</v>
      </c>
      <c r="H6" s="125">
        <v>45949.398009259261</v>
      </c>
      <c r="I6" s="121" t="str">
        <f>IFERROR(VLOOKUP(D6,DB!A:F,6,0),"")</f>
        <v>SCECO</v>
      </c>
      <c r="J6" s="121" t="str">
        <f>IFERROR(VLOOKUP(D6,DB!A:G,7,0),"")</f>
        <v>In progress</v>
      </c>
      <c r="K6" s="127" t="s">
        <v>39067</v>
      </c>
      <c r="L6" s="123" t="str">
        <f>IFERROR(VLOOKUP(D6,DB!A:I,9,0),"")</f>
        <v>Latis</v>
      </c>
    </row>
    <row r="7" spans="1:16" ht="15" customHeight="1">
      <c r="A7" s="121" t="s">
        <v>39068</v>
      </c>
      <c r="B7" s="121" t="str">
        <f>IFERROR(VLOOKUP(D7,DB!A:K,11,0),"")</f>
        <v>R4</v>
      </c>
      <c r="C7" s="122">
        <v>1</v>
      </c>
      <c r="D7" s="123" t="s">
        <v>23601</v>
      </c>
      <c r="E7" s="100" t="s">
        <v>39048</v>
      </c>
      <c r="F7" s="125">
        <v>45949.444479166668</v>
      </c>
      <c r="G7" s="126">
        <f ca="1">IFERROR(NOW()-F7,"")</f>
        <v>2.6062499964609742E-3</v>
      </c>
      <c r="H7" s="125">
        <v>45949.438738425924</v>
      </c>
      <c r="I7" s="121" t="str">
        <f>IFERROR(VLOOKUP(D7,DB!A:F,6,0),"")</f>
        <v>SCECO</v>
      </c>
      <c r="J7" s="121" t="str">
        <f>IFERROR(VLOOKUP(D7,DB!A:G,7,0),"")</f>
        <v>Good</v>
      </c>
      <c r="K7" s="127" t="s">
        <v>39069</v>
      </c>
      <c r="L7" s="123" t="str">
        <f>IFERROR(VLOOKUP(D7,DB!A:I,9,0),"")</f>
        <v>Latis</v>
      </c>
    </row>
    <row r="8" spans="1:16" ht="15" customHeight="1">
      <c r="A8" s="121"/>
      <c r="B8" s="121" t="str">
        <f>IFERROR(VLOOKUP(D8,DB!A:K,11,0),"")</f>
        <v/>
      </c>
      <c r="C8" s="122"/>
      <c r="D8" s="123"/>
      <c r="E8" s="100"/>
      <c r="F8" s="125"/>
      <c r="G8" s="126">
        <f ca="1">IFERROR(NOW()-F8,"")</f>
        <v>45949.447085416665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45949.447085416665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45949.447085416665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45949.447085416665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45949.447085416665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45949.447085416665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45949.447085416665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45949.447085416665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45949.447085416665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45949.447085416665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45949.447085416665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45949.447085416665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45949.447085416665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45949.447085416665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45949.447085416665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45949.447085416665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45949.447085416665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45949.447085416665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45949.447085416665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45949.447085416665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45949.447085416665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45949.447085416665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45949.447085416665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45949.447085416665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45949.447085416665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45949.447085416665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45949.447085416665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45949.447085416665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45949.447085416665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45949.447085416665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45949.447085416665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45949.447085416665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45949.447085416665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45949.447085416665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45949.447085416665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45949.447085416665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45949.447085416665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45949.447085416665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45949.447085416665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45949.447085416665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45949.447085416665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45949.447085416665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45949.447085416665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45949.447085416665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45949.447085416665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45949.447085416665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45949.447085416665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45949.447085416665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45949.447085416665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45949.447085416665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45949.447085416665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45949.447085416665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45949.447085416665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45949.447085416665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45949.447085416665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45949.447085416665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45949.447085416665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45949.447085416665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45949.447085416665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45949.447085416665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45949.447085416665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45949.447085416665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45949.447085416665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45949.447085416665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45949.447085416665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45949.447085416665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45949.447085416665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45949.447085416665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45949.447085416665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45949.447085416665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45949.447085416665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45949.447085416665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45949.447085416665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45949.447085416665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45949.447085416665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45949.447085416665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45949.447085416665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45949.447085416665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45949.447085416665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45949.447085416665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45949.447085416665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45949.447085416665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45949.447085416665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45949.447085416665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45949.447085416665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45949.447085416665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45949.447085416665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45949.447085416665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45949.447085416665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45949.447085416665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45949.447085416665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45949.447085416665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45949.447085416665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45949.447085416665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45949.447085416665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45949.447085416665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45949.447085416665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45949.447085416665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45949.447085416665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45949.447085416665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45949.447085416665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45949.447085416665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45949.447085416665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45949.447085416665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45949.447085416665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45949.447085416665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45949.447085416665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45949.447085416665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45949.447085416665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45949.447085416665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45949.447085416665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45949.447085416665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45949.447085416665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45949.447085416665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45949.447085416665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45949.447085416665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45949.447085416665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45949.447085416665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45949.447085416665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45949.447085416665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45949.447085416665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45949.447085416665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45949.447085416665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45949.447085416665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45949.447085416665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45949.447085416665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45949.447085416665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45949.447085416665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45949.447085416665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45949.447085416665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45949.447085416665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45949.447085416665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45949.447085416665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45949.447085416665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45949.447085416665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45949.447085416665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45949.447085416665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45949.447085416665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45949.447085416665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45949.447085416665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45949.447085416665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45949.447085416665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45949.447085416665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45949.447085416665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45949.447085416665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45949.447085416665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45949.447085416665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45949.447085416665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45949.447085416665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45949.447085416665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45949.447085416665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45949.447085416665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45949.447085416665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45949.447085416665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45949.447085416665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45949.447085416665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45949.447085416665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45949.447085416665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45949.447085416665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45949.447085416665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45949.447085416665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45949.447085416665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45949.447085416665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45949.447085416665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45949.447085416665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45949.447085416665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45949.447085416665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45949.447085416665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45949.447085416665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45949.447085416665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45949.447085416665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45949.447085416665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45949.447085416665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45949.447085416665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45949.447085416665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45949.447085416665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45949.447085416665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45949.447085416665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45949.447085416665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45949.447085416665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45949.447085416665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45949.447085416665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45949.447085416665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45949.447085416665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45949.447085416665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45949.447085416665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45949.447085416665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45949.447085416665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45949.447085416665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45949.447085416665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45949.447085416665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45949.447085416665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45949.447085416665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45949.447085416665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45949.447085416665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45949.447085416665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45949.447085416665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45949.447085416665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45949.447085416665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45949.447085416665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45949.447085416665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45949.447085416665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45949.447085416665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45949.447085416665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45949.447085416665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45949.447085416665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45949.447085416665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45949.447085416665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45949.447085416665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45949.447085416665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45949.447085416665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45949.447085416665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45949.447085416665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45949.447085416665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45949.447085416665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45949.447085416665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45949.447085416665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45949.447085416665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45949.447085416665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45949.447085416665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45949.447085416665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45949.447085416665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45949.447085416665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45949.447085416665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45949.447085416665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45949.447085416665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45949.447085416665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45949.447085416665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45949.447085416665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45949.447085416665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45949.447085416665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45949.447085416665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45949.447085416665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45949.447085416665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45949.447085416665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45949.447085416665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45949.447085416665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45949.447085416665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45949.447085416665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45949.447085416665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45949.447085416665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45949.447085416665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45949.447085416665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45949.447085416665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45949.447085416665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45949.447085416665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45949.447085416665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45949.447085416665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45949.447085416665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45949.447085416665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45949.447085416665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45949.447085416665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45949.447085416665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45949.447085416665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45949.447085416665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45949.447085416665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45949.447085416665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45949.447085416665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45949.447085416665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45949.447085416665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45949.447085416665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45949.447085416665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45949.447085416665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45949.447085416665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45949.447085416665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45949.447085416665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45949.447085416665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45949.447085416665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45949.447085416665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45949.447085416665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45949.447085416665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45949.447085416665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45949.447085416665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45949.447085416665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45949.447085416665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45949.447085416665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45949.447085416665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45949.447085416665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45949.447085416665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45949.447085416665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45949.447085416665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45949.447085416665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45949.447085416665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45949.447085416665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45949.447085416665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45949.447085416665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45949.447085416665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45949.447085416665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45949.447085416665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45949.447085416665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45949.447085416665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45949.447085416665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45949.447085416665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45949.447085416665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45949.447085416665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45949.447085416665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45949.447085416665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45949.447085416665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45949.447085416665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45949.447085416665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45949.447085416665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45949.447085416665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45949.447085416665</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45949.447085416665</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45949.447085416665</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45949.447085416665</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45949.447085416665</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45949.447085416665</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45949.447085416665</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4"/>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39070</v>
      </c>
      <c r="B2" s="37" t="str">
        <f>IFERROR(VLOOKUP(D2,DB!A:K,11,0),"")</f>
        <v>R5</v>
      </c>
      <c r="C2" s="37">
        <v>3</v>
      </c>
      <c r="D2" s="120" t="s">
        <v>36000</v>
      </c>
      <c r="E2" s="37" t="s">
        <v>38964</v>
      </c>
      <c r="F2" s="38">
        <v>45891.832060185188</v>
      </c>
      <c r="G2" s="151">
        <f ca="1">IFERROR(NOW()-F2,"")</f>
        <v>57.615025231476466</v>
      </c>
      <c r="H2" s="38">
        <v>45891.790393518517</v>
      </c>
      <c r="I2" s="37" t="str">
        <f>IFERROR(VLOOKUP(D2,DB!A:F,6,0),"")</f>
        <v>Generator-SG</v>
      </c>
      <c r="J2" s="37" t="str">
        <f>IFERROR(VLOOKUP(D2,DB!A:G,7,0),"")</f>
        <v>Vandalized</v>
      </c>
      <c r="K2" s="37" t="s">
        <v>39071</v>
      </c>
      <c r="L2" s="37" t="str">
        <f>IFERROR(VLOOKUP(D2,DB!A:I,9,0),"")</f>
        <v>Latis</v>
      </c>
      <c r="M2" s="119"/>
    </row>
    <row r="3" spans="1:13" ht="30.75">
      <c r="A3" s="37" t="s">
        <v>39072</v>
      </c>
      <c r="B3" s="37" t="str">
        <f>IFERROR(VLOOKUP(D3,DB!A:K,11,0),"")</f>
        <v>R5</v>
      </c>
      <c r="C3" s="37">
        <v>1</v>
      </c>
      <c r="D3" s="37" t="s">
        <v>31295</v>
      </c>
      <c r="E3" s="37" t="s">
        <v>39048</v>
      </c>
      <c r="F3" s="38">
        <v>45926.188877314817</v>
      </c>
      <c r="G3" s="151">
        <f t="shared" ref="G3" ca="1" si="0">IFERROR(NOW()-F3,"")</f>
        <v>23.25820810184814</v>
      </c>
      <c r="H3" s="38">
        <v>45926.158159722225</v>
      </c>
      <c r="I3" s="37" t="str">
        <f>IFERROR(VLOOKUP(D3,DB!A:F,6,0),"")</f>
        <v>SCECO</v>
      </c>
      <c r="J3" s="37" t="str">
        <f>IFERROR(VLOOKUP(D3,DB!A:G,7,0),"")</f>
        <v>Good</v>
      </c>
      <c r="K3" s="37" t="s">
        <v>39073</v>
      </c>
      <c r="L3" s="37" t="str">
        <f>IFERROR(VLOOKUP(D3,DB!A:I,9,0),"")</f>
        <v>Latis</v>
      </c>
      <c r="M3" s="119"/>
    </row>
    <row r="4" spans="1:13" ht="30.75">
      <c r="A4" s="37" t="s">
        <v>39074</v>
      </c>
      <c r="B4" s="37" t="str">
        <f>IFERROR(VLOOKUP(D4,DB!A:K,11,0),"")</f>
        <v>R5</v>
      </c>
      <c r="C4" s="37">
        <v>2</v>
      </c>
      <c r="D4" s="37" t="s">
        <v>31159</v>
      </c>
      <c r="E4" s="37" t="s">
        <v>38964</v>
      </c>
      <c r="F4" s="38">
        <v>45944.771574074075</v>
      </c>
      <c r="G4" s="39">
        <f t="shared" ref="G4" ca="1" si="1">IFERROR(NOW()-F4,"")</f>
        <v>4.6755113425897434</v>
      </c>
      <c r="H4" s="38">
        <v>45944.676192129627</v>
      </c>
      <c r="I4" s="37" t="str">
        <f>IFERROR(VLOOKUP(D4,DB!A:F,6,0),"")</f>
        <v>SCECO</v>
      </c>
      <c r="J4" s="37" t="str">
        <f>IFERROR(VLOOKUP(D4,DB!A:G,7,0),"")</f>
        <v>Dead</v>
      </c>
      <c r="K4" s="37" t="s">
        <v>39075</v>
      </c>
      <c r="L4" s="37" t="str">
        <f>IFERROR(VLOOKUP(D4,DB!A:I,9,0),"")</f>
        <v>Latis</v>
      </c>
    </row>
    <row r="5" spans="1:13" ht="45.75">
      <c r="A5" s="164" t="s">
        <v>39076</v>
      </c>
      <c r="B5" s="164" t="str">
        <f>IFERROR(VLOOKUP(D5,DB!A:K,11,0),"")</f>
        <v>R5</v>
      </c>
      <c r="C5" s="164">
        <v>1</v>
      </c>
      <c r="D5" s="164" t="s">
        <v>34747</v>
      </c>
      <c r="E5" s="164" t="s">
        <v>39048</v>
      </c>
      <c r="F5" s="165">
        <v>45948.661111111112</v>
      </c>
      <c r="G5" s="166">
        <f ca="1">IFERROR(NOW()-F5,"")</f>
        <v>0.78597430555237224</v>
      </c>
      <c r="H5" s="165">
        <v>45948.661111111112</v>
      </c>
      <c r="I5" s="164" t="str">
        <f>IFERROR(VLOOKUP(D5,DB!A:F,6,0),"")</f>
        <v>SCECO</v>
      </c>
      <c r="J5" s="164" t="str">
        <f>IFERROR(VLOOKUP(D5,DB!A:G,7,0),"")</f>
        <v>Dead</v>
      </c>
      <c r="K5" s="164" t="s">
        <v>39077</v>
      </c>
      <c r="L5" s="164" t="str">
        <f>IFERROR(VLOOKUP(D5,DB!A:I,9,0),"")</f>
        <v>Latis</v>
      </c>
    </row>
    <row r="6" spans="1:13" ht="15">
      <c r="A6" s="164"/>
      <c r="B6" s="164" t="str">
        <f>IFERROR(VLOOKUP(D6,DB!A:K,11,0),"")</f>
        <v/>
      </c>
      <c r="C6" s="164"/>
      <c r="D6" s="164"/>
      <c r="E6" s="164"/>
      <c r="F6" s="165"/>
      <c r="G6" s="166">
        <f ca="1">IFERROR(NOW()-F6,"")</f>
        <v>45949.447085416665</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45949.447085416665</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45949.447085416665</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45949.447085416665</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45949.447085416665</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45949.447085416665</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45949.447085416665</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45949.447085416665</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45949.447085416665</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45949.447085416665</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45949.447085416665</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45949.447085416665</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45949.447085416665</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45949.447085416665</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45949.447085416665</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45949.447085416665</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45949.447085416665</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45949.447085416665</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45949.447085416665</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45949.447085416665</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45949.447085416665</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45949.447085416665</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45949.447085416665</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45949.447085416665</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45949.447085416665</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45949.447085416665</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45949.447085416665</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45949.447085416665</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45949.447085416665</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45949.447085416665</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45949.447085416665</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45949.447085416665</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45949.447085416665</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45949.447085416665</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45949.447085416665</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45949.447085416665</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45949.447085416665</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45949.447085416665</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45949.447085416665</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45949.447085416665</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45949.447085416665</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45949.447085416665</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45949.447085416665</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45949.447085416665</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45949.447085416665</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45949.447085416665</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45949.447085416665</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45949.447085416665</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45949.447085416665</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45949.447085416665</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45949.447085416665</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45949.447085416665</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45949.447085416665</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45949.447085416665</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45949.447085416665</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45949.447085416665</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45949.447085416665</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45949.447085416665</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45949.447085416665</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45949.447085416665</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45949.447085416665</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45949.447085416665</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45949.447085416665</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45949.447085416665</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45949.447085416665</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45949.447085416665</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45949.447085416665</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45949.447085416665</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45949.447085416665</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45949.447085416665</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45949.447085416665</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45949.447085416665</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45949.447085416665</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45949.447085416665</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45949.447085416665</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45949.447085416665</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45949.447085416665</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45949.447085416665</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45949.447085416665</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45949.447085416665</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45949.447085416665</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45949.447085416665</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45949.447085416665</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45949.447085416665</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45949.447085416665</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45949.447085416665</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45949.447085416665</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45949.447085416665</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45949.447085416665</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45949.447085416665</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45949.447085416665</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45949.447085416665</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45949.447085416665</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45949.447085416665</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45949.447085416665</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45949.447085416665</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45949.447085416665</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45949.447085416665</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45949.447085416665</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45949.447085416665</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45949.447085416665</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45949.447085416665</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45949.447085416665</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45949.447085416665</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45949.447085416665</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45949.447085416665</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45949.447085416665</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45949.447085416665</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45949.447085416665</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45949.447085416665</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45949.447085416665</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45949.447085416665</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45949.447085416665</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45949.447085416665</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45949.447085416665</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45949.447085416665</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45949.447085416665</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45949.447085416665</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45949.447085416665</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45949.447085416665</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45949.447085416665</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45949.447085416665</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45949.447085416665</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45949.447085416665</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45949.447085416665</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45949.447085416665</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45949.447085416665</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45949.447085416665</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45949.447085416665</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45949.447085416665</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45949.447085416665</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45949.447085416665</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45949.447085416665</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45949.447085416665</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45949.447085416665</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45949.447085416665</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45949.447085416665</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45949.447085416665</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45949.447085416665</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45949.447085416665</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45949.447085416665</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45949.447085416665</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45949.447085416665</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45949.447085416665</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45949.447085416665</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45949.447085416665</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45949.447085416665</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45949.447085416665</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45949.447085416665</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45949.447085416665</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45949.447085416665</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45949.447085416665</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45949.447085416665</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45949.447085416665</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45949.447085416665</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45949.447085416665</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45949.447085416665</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45949.447085416665</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45949.447085416665</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45949.447085416665</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45949.447085416665</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45949.447085416665</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45949.447085416665</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45949.447085416665</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45949.447085416665</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45949.447085416665</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45949.447085416665</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45949.447085416665</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45949.447085416665</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45949.447085416665</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45949.447085416665</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45949.447085416665</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45949.447085416665</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45949.447085416665</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45949.447085416665</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45949.447085416665</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45949.447085416665</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45949.447085416665</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45949.447085416665</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45949.447085416665</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45949.447085416665</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45949.447085416665</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45949.447085416665</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45949.447085416665</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45949.447085416665</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45949.447085416665</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45949.447085416665</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45949.447085416665</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45949.447085416665</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45949.447085416665</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45949.447085416665</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45949.447085416665</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45949.447085416665</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45949.447085416665</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45949.447085416665</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45949.447085416665</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45949.447085416665</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45949.447085416665</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45949.447085416665</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45949.447085416665</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45949.447085416665</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45949.447085416665</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45949.447085416665</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45949.447085416665</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45949.447085416665</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45949.447085416665</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45949.447085416665</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45949.447085416665</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45949.447085416665</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45949.447085416665</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45949.447085416665</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45949.447085416665</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45949.447085416665</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45949.447085416665</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45949.447085416665</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45949.447085416665</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45949.447085416665</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45949.447085416665</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45949.447085416665</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45949.447085416665</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45949.447085416665</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45949.447085416665</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45949.447085416665</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45949.447085416665</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45949.447085416665</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45949.447085416665</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45949.447085416665</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45949.447085416665</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45949.447085416665</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45949.447085416665</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45949.447085416665</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45949.447085416665</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45949.447085416665</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45949.447085416665</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45949.447085416665</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45949.447085416665</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45949.447085416665</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45949.447085416665</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45949.447085416665</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45949.447085416665</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45949.447085416665</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45949.447085416665</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45949.447085416665</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45949.447085416665</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45949.447085416665</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45949.447085416665</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45949.447085416665</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45949.447085416665</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45949.447085416665</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45949.447085416665</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45949.447085416665</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45949.447085416665</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45949.447085416665</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45949.447085416665</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45949.447085416665</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45949.447085416665</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45949.447085416665</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45949.447085416665</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45949.447085416665</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45949.447085416665</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45949.447085416665</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45949.447085416665</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45949.447085416665</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45949.447085416665</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45949.447085416665</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45949.447085416665</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45949.447085416665</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45949.447085416665</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45949.447085416665</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45949.447085416665</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45949.447085416665</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45949.447085416665</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45949.447085416665</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45949.447085416665</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45949.447085416665</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45949.447085416665</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45949.447085416665</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45949.447085416665</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45949.447085416665</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45949.447085416665</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45949.447085416665</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45949.447085416665</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45949.447085416665</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45949.447085416665</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45949.447085416665</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45949.447085416665</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45949.447085416665</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45949.447085416665</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45949.447085416665</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45949.447085416665</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45949.447085416665</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45949.447085416665</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45949.447085416665</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45949.447085416665</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45949.447085416665</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45949.447085416665</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45949.447085416665</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45949.447085416665</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45949.447085416665</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45949.447085416665</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45949.447085416665</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45949.447085416665</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45949.447085416665</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45949.447085416665</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45949.447085416665</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45949.447085416665</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45949.447085416665</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45949.447085416665</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45949.447085416665</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45949.447085416665</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45949.447085416665</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45949.447085416665</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45949.447085416665</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45949.447085416665</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45949.447085416665</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45949.447085416665</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45949.447085416665</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45949.447085416665</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45949.447085416665</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45949.447085416665</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45949.447085416665</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45949.447085416665</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45949.447085416665</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45949.447085416665</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45949.447085416665</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45949.447085416665</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45949.447085416665</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45949.447085416665</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45949.447085416665</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45949.447085416665</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45949.447085416665</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45949.447085416665</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45949.447085416665</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45949.447085416665</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45949.447085416665</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45949.447085416665</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45949.447085416665</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45949.447085416665</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45949.447085416665</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45949.447085416665</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45949.447085416665</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45949.447085416665</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45949.447085416665</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45949.447085416665</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45949.447085416665</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45949.447085416665</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45949.447085416665</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45949.447085416665</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45949.447085416665</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45949.447085416665</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45949.447085416665</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45949.447085416665</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45949.447085416665</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45949.447085416665</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45949.447085416665</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45949.447085416665</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45949.447085416665</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45949.447085416665</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45949.447085416665</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45949.447085416665</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45949.447085416665</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45949.447085416665</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45949.447085416665</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45949.447085416665</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45949.447085416665</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45949.447085416665</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45949.447085416665</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45949.447085416665</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45949.447085416665</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45949.447085416665</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45949.447085416665</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45949.447085416665</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45949.447085416665</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45949.447085416665</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45949.447085416665</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45949.447085416665</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45949.447085416665</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45949.447085416665</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45949.447085416665</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45949.447085416665</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45949.447085416665</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45949.447085416665</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45949.447085416665</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45949.447085416665</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45949.447085416665</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45949.447085416665</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45949.447085416665</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45949.447085416665</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45949.447085416665</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45949.447085416665</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45949.447085416665</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45949.447085416665</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45949.447085416665</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45949.447085416665</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45949.447085416665</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45949.447085416665</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45949.447085416665</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45949.447085416665</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45949.447085416665</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45949.447085416665</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45949.447085416665</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45949.447085416665</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45949.447085416665</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45949.447085416665</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45949.447085416665</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45949.447085416665</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45949.447085416665</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45949.447085416665</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45949.447085416665</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45949.447085416665</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45949.447085416665</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45949.447085416665</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45949.447085416665</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45949.447085416665</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45949.447085416665</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45949.447085416665</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45949.447085416665</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45949.447085416665</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45949.447085416665</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45949.447085416665</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45949.447085416665</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45949.447085416665</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45949.447085416665</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45949.447085416665</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45949.447085416665</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45949.447085416665</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45949.447085416665</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45949.447085416665</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45949.447085416665</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45949.447085416665</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45949.447085416665</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45949.447085416665</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45949.447085416665</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45949.447085416665</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45949.447085416665</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45949.447085416665</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45949.447085416665</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45949.447085416665</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45949.447085416665</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45949.447085416665</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45949.447085416665</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45949.447085416665</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45949.447085416665</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45949.447085416665</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45949.447085416665</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45949.447085416665</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45949.447085416665</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45949.447085416665</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45949.447085416665</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45949.447085416665</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45949.447085416665</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45949.447085416665</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45949.447085416665</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45949.447085416665</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45949.447085416665</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45949.447085416665</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45949.447085416665</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45949.447085416665</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45949.447085416665</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45949.447085416665</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45949.447085416665</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45949.447085416665</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45949.447085416665</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45949.447085416665</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45949.447085416665</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45949.447085416665</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45949.447085416665</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45949.447085416665</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45949.447085416665</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45949.447085416665</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45949.447085416665</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45949.447085416665</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45949.447085416665</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45949.447085416665</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45949.447085416665</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45949.447085416665</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45949.447085416665</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45949.447085416665</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45949.447085416665</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45949.447085416665</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45949.447085416665</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45949.447085416665</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45949.447085416665</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45949.447085416665</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45949.447085416665</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45949.447085416665</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45949.447085416665</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45949.447085416665</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45949.447085416665</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45949.447085416665</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45949.447085416665</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45949.447085416665</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45949.447085416665</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45949.447085416665</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45949.447085416665</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45949.447085416665</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45949.447085416665</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45949.447085416665</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45949.447085416665</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45949.447085416665</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45949.447085416665</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45949.447085416665</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45949.447085416665</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45949.447085416665</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45949.447085416665</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45949.447085416665</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45949.447085416665</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45949.447085416665</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45949.447085416665</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45949.447085416665</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45949.447085416665</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45949.447085416665</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45949.447085416665</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45949.447085416665</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45949.447085416665</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45949.447085416665</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45949.447085416665</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45949.447085416665</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45949.447085416665</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45949.447085416665</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45949.447085416665</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45949.447085416665</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45949.447085416665</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45949.447085416665</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45949.447085416665</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45949.447085416665</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45949.447085416665</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45949.447085416665</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45949.447085416665</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45949.447085416665</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45949.447085416665</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45949.447085416665</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45949.447085416665</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45949.447085416665</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45949.447085416665</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45949.447085416665</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45949.447085416665</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45949.447085416665</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45949.447085416665</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45949.447085416665</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45949.447085416665</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45949.447085416665</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45949.447085416665</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45949.447085416665</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45949.447085416665</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45949.447085416665</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45949.447085416665</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45949.447085416665</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45949.447085416665</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45949.447085416665</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45949.447085416665</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3" ht="15"/>
    <row r="1344"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39078</v>
      </c>
      <c r="B2" s="143" t="s">
        <v>5398</v>
      </c>
      <c r="C2" s="142">
        <v>1</v>
      </c>
      <c r="D2" s="143" t="s">
        <v>34463</v>
      </c>
      <c r="E2" s="142" t="s">
        <v>39079</v>
      </c>
      <c r="F2" s="144">
        <v>45926.772847222222</v>
      </c>
      <c r="G2" s="145">
        <f ca="1">IFERROR(NOW()-F2,"-")</f>
        <v>22.674238194442296</v>
      </c>
      <c r="H2" s="146">
        <v>45927.449074074102</v>
      </c>
      <c r="I2" s="143" t="str">
        <f>IFERROR(VLOOKUP(D2,DB!A:F,6,0),"")</f>
        <v>SCECO</v>
      </c>
      <c r="J2" s="143" t="str">
        <f>IFERROR(VLOOKUP(D2,DB!A:G,7,0),"")</f>
        <v>Weak</v>
      </c>
      <c r="K2" s="142" t="s">
        <v>39080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39081</v>
      </c>
      <c r="B3" s="143" t="str">
        <f>IFERROR(VLOOKUP(D3,DB!A:K,11,0),"")</f>
        <v>R6</v>
      </c>
      <c r="C3" s="142">
        <v>1</v>
      </c>
      <c r="D3" s="143" t="s">
        <v>34282</v>
      </c>
      <c r="E3" s="142" t="s">
        <v>38964</v>
      </c>
      <c r="F3" s="146">
        <v>45939.529062499998</v>
      </c>
      <c r="G3" s="145">
        <f ca="1">IFERROR(NOW()-F3,"-")</f>
        <v>9.9180229166668141</v>
      </c>
      <c r="H3" s="146">
        <v>45927.987534722219</v>
      </c>
      <c r="I3" s="143" t="str">
        <f>IFERROR(VLOOKUP(D3,DB!A:F,6,0),"")</f>
        <v>SCECO</v>
      </c>
      <c r="J3" s="143" t="str">
        <f>IFERROR(VLOOKUP(D3,DB!A:G,7,0),"")</f>
        <v>Vandalized</v>
      </c>
      <c r="K3" s="142" t="s">
        <v>39082</v>
      </c>
      <c r="L3" s="143" t="str">
        <f>IFERROR(VLOOKUP(D3,DB!A:I,9,0),"")</f>
        <v>Latis</v>
      </c>
    </row>
    <row r="4" spans="1:16383" s="112" customFormat="1" ht="31.5" customHeight="1">
      <c r="A4" s="142" t="s">
        <v>39083</v>
      </c>
      <c r="B4" s="142" t="str">
        <f>IFERROR(VLOOKUP(D4,DB!A:K,11,0),"")</f>
        <v>R6</v>
      </c>
      <c r="C4" s="142">
        <v>1</v>
      </c>
      <c r="D4" s="142" t="s">
        <v>34126</v>
      </c>
      <c r="E4" s="142" t="s">
        <v>38964</v>
      </c>
      <c r="F4" s="146">
        <v>45948.910879629628</v>
      </c>
      <c r="G4" s="145">
        <f ca="1">IFERROR(NOW()-F4,"-")</f>
        <v>0.53620578703703359</v>
      </c>
      <c r="H4" s="146">
        <v>45948.903344907405</v>
      </c>
      <c r="I4" s="142" t="str">
        <f>IFERROR(VLOOKUP(D4,DB!A:F,6,0),"")</f>
        <v>SCECO</v>
      </c>
      <c r="J4" s="142" t="str">
        <f>IFERROR(VLOOKUP(D4,DB!A:G,7,0),"")</f>
        <v>Vandalized</v>
      </c>
      <c r="K4" s="142" t="s">
        <v>39084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39085</v>
      </c>
      <c r="B5" s="142" t="str">
        <f>IFERROR(VLOOKUP(D5,DB!A:K,11,0),"")</f>
        <v>R6</v>
      </c>
      <c r="C5" s="142">
        <v>1</v>
      </c>
      <c r="D5" s="142" t="s">
        <v>35558</v>
      </c>
      <c r="E5" s="142" t="s">
        <v>39079</v>
      </c>
      <c r="F5" s="146">
        <v>45949.134895833333</v>
      </c>
      <c r="G5" s="145">
        <f ca="1">IFERROR(NOW()-F5,"-")</f>
        <v>0.31218958333192859</v>
      </c>
      <c r="H5" s="146">
        <v>45949.147256944445</v>
      </c>
      <c r="I5" s="142" t="str">
        <f>IFERROR(VLOOKUP(D5,DB!A:F,6,0),"")</f>
        <v>SCECO</v>
      </c>
      <c r="J5" s="142" t="str">
        <f>IFERROR(VLOOKUP(D5,DB!A:G,7,0),"")</f>
        <v>Vandalized</v>
      </c>
      <c r="K5" s="142" t="s">
        <v>39086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t="s">
        <v>39087</v>
      </c>
      <c r="B6" s="105" t="str">
        <f>IFERROR(VLOOKUP(D6,DB!A:K,11,0),"")</f>
        <v>R6</v>
      </c>
      <c r="C6" s="107">
        <v>5</v>
      </c>
      <c r="D6" s="105" t="s">
        <v>37352</v>
      </c>
      <c r="E6" s="108" t="s">
        <v>39088</v>
      </c>
      <c r="F6" s="109"/>
      <c r="G6" s="78">
        <f ca="1">IFERROR(NOW()-F6,"-")</f>
        <v>45949.447085416665</v>
      </c>
      <c r="H6" s="109">
        <v>45949.391041666669</v>
      </c>
      <c r="I6" s="105" t="str">
        <f>IFERROR(VLOOKUP(D6,DB!A:F,6,0),"")</f>
        <v>SCECO+STB</v>
      </c>
      <c r="J6" s="104" t="str">
        <f>IFERROR(VLOOKUP(D6,DB!A:G,7,0),"")</f>
        <v>Vandalized</v>
      </c>
      <c r="K6" s="110" t="s">
        <v>39089</v>
      </c>
      <c r="L6" s="111" t="str">
        <f>IFERROR(VLOOKUP(D6,DB!A:I,9,0),"")</f>
        <v>Latis</v>
      </c>
    </row>
    <row r="7" spans="1:16383" ht="31.5" customHeight="1">
      <c r="A7" s="106" t="s">
        <v>39087</v>
      </c>
      <c r="B7" s="105" t="str">
        <f>IFERROR(VLOOKUP(D7,DB!A:K,11,0),"")</f>
        <v>R6</v>
      </c>
      <c r="C7" s="107">
        <v>1</v>
      </c>
      <c r="D7" s="105" t="s">
        <v>36926</v>
      </c>
      <c r="E7" s="108" t="s">
        <v>39088</v>
      </c>
      <c r="F7" s="109"/>
      <c r="G7" s="78">
        <f ca="1">IFERROR(NOW()-F7,"-")</f>
        <v>45949.447085416665</v>
      </c>
      <c r="H7" s="109">
        <v>45949.391631944447</v>
      </c>
      <c r="I7" s="105" t="str">
        <f>IFERROR(VLOOKUP(D7,DB!A:F,6,0),"")</f>
        <v>SCECO</v>
      </c>
      <c r="J7" s="104" t="str">
        <f>IFERROR(VLOOKUP(D7,DB!A:G,7,0),"")</f>
        <v>Dead</v>
      </c>
      <c r="K7" s="110" t="s">
        <v>39089</v>
      </c>
      <c r="L7" s="111" t="str">
        <f>IFERROR(VLOOKUP(D7,DB!A:I,9,0),"")</f>
        <v>Latis</v>
      </c>
    </row>
    <row r="8" spans="1:16383" ht="31.5" customHeight="1">
      <c r="A8" s="106" t="s">
        <v>39090</v>
      </c>
      <c r="B8" s="105" t="str">
        <f>IFERROR(VLOOKUP(D8,DB!A:K,11,0),"")</f>
        <v>R6</v>
      </c>
      <c r="C8" s="107">
        <v>1</v>
      </c>
      <c r="D8" s="105" t="s">
        <v>35739</v>
      </c>
      <c r="E8" s="108" t="s">
        <v>39088</v>
      </c>
      <c r="F8" s="109"/>
      <c r="G8" s="78">
        <f ca="1">IFERROR(NOW()-F8,"-")</f>
        <v>45949.447085416665</v>
      </c>
      <c r="H8" s="109">
        <v>45949.406331018516</v>
      </c>
      <c r="I8" s="105" t="str">
        <f>IFERROR(VLOOKUP(D8,DB!A:F,6,0),"")</f>
        <v>SCECO</v>
      </c>
      <c r="J8" s="104" t="str">
        <f>IFERROR(VLOOKUP(D8,DB!A:G,7,0),"")</f>
        <v>Vandalized</v>
      </c>
      <c r="K8" s="110" t="s">
        <v>39089</v>
      </c>
      <c r="L8" s="111" t="str">
        <f>IFERROR(VLOOKUP(D8,DB!A:I,9,0),"")</f>
        <v>Latis</v>
      </c>
    </row>
    <row r="9" spans="1:16383" ht="31.5" customHeight="1">
      <c r="A9" s="106" t="s">
        <v>39090</v>
      </c>
      <c r="B9" s="105" t="str">
        <f>IFERROR(VLOOKUP(D9,DB!A:K,11,0),"")</f>
        <v>R6</v>
      </c>
      <c r="C9" s="107">
        <v>1</v>
      </c>
      <c r="D9" s="105" t="s">
        <v>35019</v>
      </c>
      <c r="E9" s="108" t="s">
        <v>39088</v>
      </c>
      <c r="F9" s="109"/>
      <c r="G9" s="78">
        <f ca="1">IFERROR(NOW()-F9,"-")</f>
        <v>45949.447085416665</v>
      </c>
      <c r="H9" s="109">
        <v>45949.406331018516</v>
      </c>
      <c r="I9" s="105" t="str">
        <f>IFERROR(VLOOKUP(D9,DB!A:F,6,0),"")</f>
        <v>SCECO</v>
      </c>
      <c r="J9" s="104" t="str">
        <f>IFERROR(VLOOKUP(D9,DB!A:G,7,0),"")</f>
        <v>Vandalized</v>
      </c>
      <c r="K9" s="110" t="s">
        <v>39089</v>
      </c>
      <c r="L9" s="111" t="str">
        <f>IFERROR(VLOOKUP(D9,DB!A:I,9,0),"")</f>
        <v>Latis</v>
      </c>
    </row>
    <row r="10" spans="1:16383" ht="31.5" customHeight="1">
      <c r="A10" s="106"/>
      <c r="B10" s="105" t="str">
        <f>IFERROR(VLOOKUP(D10,DB!A:K,11,0),"")</f>
        <v/>
      </c>
      <c r="C10" s="107"/>
      <c r="D10" s="105"/>
      <c r="E10" s="108"/>
      <c r="F10" s="109"/>
      <c r="G10" s="78">
        <f ca="1">IFERROR(NOW()-F10,"-")</f>
        <v>45949.447085416665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45949.447085416665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45949.447085416665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45949.447085416665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45949.447085416665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45949.447085416665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45949.447085416665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45949.447085416665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45949.447085416665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45949.447085416665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45949.447085416665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45949.447085416665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45949.447085416665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45949.447085416665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45949.447085416665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45949.447085416665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45949.447085416665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45949.447085416665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45949.447085416665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45949.447085416665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45949.447085416665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45949.447085416665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45949.447085416665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45949.447085416665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45949.447085416665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45949.447085416665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45949.447085416665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45949.447085416665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45949.447085416665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45949.447085416665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45949.447085416665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45949.447085416665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45949.447085416665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45949.447085416665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45949.447085416665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45949.447085416665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45949.447085416665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45949.447085416665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45949.447085416665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45949.447085416665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45949.447085416665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45949.447085416665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45949.447085416665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45949.447085416665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45949.447085416665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45949.447085416665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45949.447085416665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45949.447085416665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45949.447085416665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45949.447085416665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45949.447085416665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45949.447085416665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45949.447085416665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45949.447085416665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45949.447085416665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45949.447085416665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45949.447085416665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45949.447085416665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45949.447085416665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45949.447085416665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45949.447085416665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45949.447085416665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45949.447085416665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45949.447085416665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45949.447085416665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45949.447085416665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45949.447085416665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45949.447085416665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45949.447085416665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45949.447085416665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45949.447085416665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45949.447085416665</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2025-10-19T07:44:54Z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